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таблицы" sheetId="1" r:id="rId1"/>
    <sheet name="д-all" sheetId="2" r:id="rId2"/>
    <sheet name="м-all" sheetId="3" r:id="rId3"/>
  </sheets>
  <definedNames>
    <definedName name="_xlnm._FilterDatabase" localSheetId="1" hidden="1">'д-all'!$A$6:$BH$170</definedName>
    <definedName name="_xlnm._FilterDatabase" localSheetId="2" hidden="1">'м-all'!$A$6:$AV$148</definedName>
    <definedName name="_xlnm.Print_Area" localSheetId="1">'д-all'!$A$1:$BH$171</definedName>
    <definedName name="_xlnm.Print_Area" localSheetId="2">'м-all'!$A$1:$AV$152</definedName>
  </definedNames>
  <calcPr fullCalcOnLoad="1"/>
</workbook>
</file>

<file path=xl/sharedStrings.xml><?xml version="1.0" encoding="utf-8"?>
<sst xmlns="http://schemas.openxmlformats.org/spreadsheetml/2006/main" count="1064" uniqueCount="411">
  <si>
    <t>№ п/п</t>
  </si>
  <si>
    <t>Рейтинг</t>
  </si>
  <si>
    <t>Вспомогательная</t>
  </si>
  <si>
    <t>Фамилия, имя</t>
  </si>
  <si>
    <t>Город</t>
  </si>
  <si>
    <t>возрастная группа</t>
  </si>
  <si>
    <t>Разряд</t>
  </si>
  <si>
    <t>Бонусные очки</t>
  </si>
  <si>
    <t>ИТОГО ОЧКИ</t>
  </si>
  <si>
    <t>Тверь</t>
  </si>
  <si>
    <t>Сорокина Валерия</t>
  </si>
  <si>
    <t>Щеглова Ольга</t>
  </si>
  <si>
    <t>Потрашкова Арина</t>
  </si>
  <si>
    <t>Удомля</t>
  </si>
  <si>
    <t>Борисова Екатерина</t>
  </si>
  <si>
    <t>Зубцов</t>
  </si>
  <si>
    <t>Бойкова Дарья</t>
  </si>
  <si>
    <t>Иголинская Евгения</t>
  </si>
  <si>
    <t>Демидова Регина</t>
  </si>
  <si>
    <t>Ржев</t>
  </si>
  <si>
    <t>Сидорова Полина</t>
  </si>
  <si>
    <t>Алексеева Екатерина</t>
  </si>
  <si>
    <t>Нелид</t>
  </si>
  <si>
    <t>Клин</t>
  </si>
  <si>
    <t>Асоева Манижа</t>
  </si>
  <si>
    <t xml:space="preserve">Таблица результатов рейтинга на </t>
  </si>
  <si>
    <t>Возрастная группа девочки/девушки</t>
  </si>
  <si>
    <t>Год рождения</t>
  </si>
  <si>
    <t>Возрастная группа мальчики/юноши</t>
  </si>
  <si>
    <t>Илларионова Мария</t>
  </si>
  <si>
    <t>Воробьева Александра</t>
  </si>
  <si>
    <t>Чемерова Анна</t>
  </si>
  <si>
    <t>Ли Алексей</t>
  </si>
  <si>
    <t xml:space="preserve">Черный Иван </t>
  </si>
  <si>
    <t>Категория</t>
  </si>
  <si>
    <t>Кол-во игроков</t>
  </si>
  <si>
    <t>П</t>
  </si>
  <si>
    <t>Ф</t>
  </si>
  <si>
    <t>квалификация</t>
  </si>
  <si>
    <t xml:space="preserve">25-32 </t>
  </si>
  <si>
    <t xml:space="preserve">17-24 </t>
  </si>
  <si>
    <t xml:space="preserve">  *</t>
  </si>
  <si>
    <t xml:space="preserve"> 1/2</t>
  </si>
  <si>
    <t xml:space="preserve"> 1/4</t>
  </si>
  <si>
    <t xml:space="preserve"> 1/8</t>
  </si>
  <si>
    <t xml:space="preserve"> 1/16</t>
  </si>
  <si>
    <t xml:space="preserve"> 5-8</t>
  </si>
  <si>
    <t xml:space="preserve"> 9-16</t>
  </si>
  <si>
    <t xml:space="preserve"> 17-32</t>
  </si>
  <si>
    <t xml:space="preserve"> 4-8</t>
  </si>
  <si>
    <r>
      <t xml:space="preserve">16 лет и моложе </t>
    </r>
    <r>
      <rPr>
        <sz val="12"/>
        <rFont val="Calibri"/>
        <family val="2"/>
      </rPr>
      <t xml:space="preserve">                                                       Таблица 2</t>
    </r>
  </si>
  <si>
    <r>
      <t>14 лет и моложе</t>
    </r>
    <r>
      <rPr>
        <sz val="12"/>
        <rFont val="Calibri"/>
        <family val="2"/>
      </rPr>
      <t xml:space="preserve">                                                      Таблица 3</t>
    </r>
  </si>
  <si>
    <r>
      <t xml:space="preserve">12 лет и моложе </t>
    </r>
    <r>
      <rPr>
        <sz val="12"/>
        <rFont val="Calibri"/>
        <family val="2"/>
      </rPr>
      <t xml:space="preserve">                                                  Таблица 4</t>
    </r>
  </si>
  <si>
    <r>
      <t>9-10 лет</t>
    </r>
    <r>
      <rPr>
        <sz val="12"/>
        <rFont val="Calibri"/>
        <family val="2"/>
      </rPr>
      <t xml:space="preserve">                                                               Таблица 5</t>
    </r>
  </si>
  <si>
    <r>
      <rPr>
        <b/>
        <u val="single"/>
        <sz val="12"/>
        <rFont val="Calibri"/>
        <family val="2"/>
      </rPr>
      <t xml:space="preserve">Бонусные очки </t>
    </r>
    <r>
      <rPr>
        <sz val="12"/>
        <rFont val="Calibri"/>
        <family val="2"/>
      </rPr>
      <t xml:space="preserve">                                                                                     Таблица 6   </t>
    </r>
  </si>
  <si>
    <t>сетка 32</t>
  </si>
  <si>
    <t>сетка 24</t>
  </si>
  <si>
    <t>сетка 16</t>
  </si>
  <si>
    <t>старшая ВГ</t>
  </si>
  <si>
    <t>турнир IV</t>
  </si>
  <si>
    <t>турнир III, II, I</t>
  </si>
  <si>
    <t>+ 0,2</t>
  </si>
  <si>
    <t>КФ для тур. РТТ категория 1(дети)</t>
  </si>
  <si>
    <t>кв</t>
  </si>
  <si>
    <t>-</t>
  </si>
  <si>
    <t>Сударикова Дарья</t>
  </si>
  <si>
    <t>Частова Александра</t>
  </si>
  <si>
    <t>Мажара Дарья</t>
  </si>
  <si>
    <t>Мотовилова Полина</t>
  </si>
  <si>
    <t>Андреев Михаил</t>
  </si>
  <si>
    <t>Румянцев Константин</t>
  </si>
  <si>
    <t>Кирилина Елизавета</t>
  </si>
  <si>
    <t>Асланян Луйсия</t>
  </si>
  <si>
    <t>Орлова Вероника</t>
  </si>
  <si>
    <t>Сурикова Регина</t>
  </si>
  <si>
    <t>Богатова Анна</t>
  </si>
  <si>
    <t>Асоева Мадина</t>
  </si>
  <si>
    <t>Азарян Самвел</t>
  </si>
  <si>
    <t>Антонов Алексей</t>
  </si>
  <si>
    <t>Безобразов Григорий</t>
  </si>
  <si>
    <t>Глазунов Алексей</t>
  </si>
  <si>
    <t>Кобрешвили Дмитрий</t>
  </si>
  <si>
    <t>Куликов Никита</t>
  </si>
  <si>
    <t>Кшинин Алексей</t>
  </si>
  <si>
    <t>Нестеров Яков</t>
  </si>
  <si>
    <t>Убский Даниил</t>
  </si>
  <si>
    <t>Витова Анна</t>
  </si>
  <si>
    <t>Арсенов Тимофей</t>
  </si>
  <si>
    <t>Буйко Станислав</t>
  </si>
  <si>
    <t>Ионушкин Константин</t>
  </si>
  <si>
    <t>Каджаман Никита</t>
  </si>
  <si>
    <t>МуршетДамен</t>
  </si>
  <si>
    <t>Ипатов Валентин</t>
  </si>
  <si>
    <t>Ларионов Денис</t>
  </si>
  <si>
    <t>Егоров Владислав</t>
  </si>
  <si>
    <t>Гальберт Кирилл</t>
  </si>
  <si>
    <t>Буторин Илья</t>
  </si>
  <si>
    <t>Логинов Сергей</t>
  </si>
  <si>
    <t>Гарнов Александр</t>
  </si>
  <si>
    <t>Конченко Игорь</t>
  </si>
  <si>
    <t>Евстигнеев Сергей</t>
  </si>
  <si>
    <t>Смирнов Владислав</t>
  </si>
  <si>
    <t>Кудрявцев Егор</t>
  </si>
  <si>
    <t>Емельянов Алексей</t>
  </si>
  <si>
    <t>Блинов Илья</t>
  </si>
  <si>
    <t>Куприянов Александр</t>
  </si>
  <si>
    <t>Ольшевский Роман</t>
  </si>
  <si>
    <t>Набиева Аделия</t>
  </si>
  <si>
    <t>Зайцева Диана</t>
  </si>
  <si>
    <t>Григорьева Виктория</t>
  </si>
  <si>
    <t>Серебрякова Виктория</t>
  </si>
  <si>
    <t>Трушина Анна</t>
  </si>
  <si>
    <t>Сурова Виктория</t>
  </si>
  <si>
    <t>Солодкова Софья</t>
  </si>
  <si>
    <t>Горохова Светлана</t>
  </si>
  <si>
    <t>Ведякина Наталья</t>
  </si>
  <si>
    <t>Магомедшерифова Диана</t>
  </si>
  <si>
    <t>Божко Дарина</t>
  </si>
  <si>
    <t>Кузнецова Алина</t>
  </si>
  <si>
    <t>Бойцова Дарья</t>
  </si>
  <si>
    <t>Матвеева Дарья</t>
  </si>
  <si>
    <t>Соколова Анна</t>
  </si>
  <si>
    <t>Воронова Анастасия</t>
  </si>
  <si>
    <t>Дунаевская Евгения</t>
  </si>
  <si>
    <t>Морозова Екатерина</t>
  </si>
  <si>
    <t>Соловьева Полина</t>
  </si>
  <si>
    <t>Дурманова Евгения</t>
  </si>
  <si>
    <t>Ведякина Александра</t>
  </si>
  <si>
    <t>Буторина Ксения</t>
  </si>
  <si>
    <t>Горелова Таисия</t>
  </si>
  <si>
    <t>Григорянц Динара</t>
  </si>
  <si>
    <t>Пименова Елизавета</t>
  </si>
  <si>
    <t>Шалыгина Анастасия</t>
  </si>
  <si>
    <t>Бузланова Екатерина</t>
  </si>
  <si>
    <t>Соловьева Зоя</t>
  </si>
  <si>
    <t>Денисюк Олег</t>
  </si>
  <si>
    <t>Инасаридзе Валерия</t>
  </si>
  <si>
    <t>Шкулепо Анастасия</t>
  </si>
  <si>
    <t>Гиманова Ирина</t>
  </si>
  <si>
    <t>Макушева Виктория</t>
  </si>
  <si>
    <t>Калмакова Анна</t>
  </si>
  <si>
    <t>Локтева Екатерина</t>
  </si>
  <si>
    <t>1ю</t>
  </si>
  <si>
    <t>2ю</t>
  </si>
  <si>
    <t>3ю</t>
  </si>
  <si>
    <t>Линьков Михаил</t>
  </si>
  <si>
    <t>Клещев Игорь</t>
  </si>
  <si>
    <t>Малых Никита</t>
  </si>
  <si>
    <t>Коляда Александр</t>
  </si>
  <si>
    <t>Ост.</t>
  </si>
  <si>
    <t>Цветков А</t>
  </si>
  <si>
    <t>Бабахян Глеб</t>
  </si>
  <si>
    <t>Агальцова А</t>
  </si>
  <si>
    <t>Беляев Артём</t>
  </si>
  <si>
    <t>Львов Дмитрий</t>
  </si>
  <si>
    <t>Ларсанова Диана</t>
  </si>
  <si>
    <t>Скворцов Илья</t>
  </si>
  <si>
    <t>Петров Максим</t>
  </si>
  <si>
    <t>На призы Калининской АЭС</t>
  </si>
  <si>
    <t>Голубева Вероника</t>
  </si>
  <si>
    <t>Платунова Дарья</t>
  </si>
  <si>
    <t>Насибулина Ксения</t>
  </si>
  <si>
    <t>Котова Кристина</t>
  </si>
  <si>
    <t>Шепет Ксения</t>
  </si>
  <si>
    <t xml:space="preserve">Осипова Олеся </t>
  </si>
  <si>
    <t>Подхолизина Анна</t>
  </si>
  <si>
    <t>Вахрамеева Алина</t>
  </si>
  <si>
    <t>Викторова Алина</t>
  </si>
  <si>
    <t>Егорова Наталья</t>
  </si>
  <si>
    <t>Калинина Юлия</t>
  </si>
  <si>
    <t>Жерит Виктория</t>
  </si>
  <si>
    <t>Нуштаев Алексей</t>
  </si>
  <si>
    <t>Жерит Никита</t>
  </si>
  <si>
    <t>Иванов Максим</t>
  </si>
  <si>
    <t>Платонов Даниил</t>
  </si>
  <si>
    <t>Макеев Сергей</t>
  </si>
  <si>
    <t>Абатуров Валентин</t>
  </si>
  <si>
    <t>Кудряшов Сергей</t>
  </si>
  <si>
    <t xml:space="preserve">Малинаускас Владас </t>
  </si>
  <si>
    <t>Плюснин Никита</t>
  </si>
  <si>
    <t>Уткина Анна</t>
  </si>
  <si>
    <t>ФИО</t>
  </si>
  <si>
    <t>Заречнева Валерия</t>
  </si>
  <si>
    <t>Ганчев Никита</t>
  </si>
  <si>
    <t>Корнилов Максим</t>
  </si>
  <si>
    <t>Мироненко Клим</t>
  </si>
  <si>
    <t>Мбе Т Фозе Адольф</t>
  </si>
  <si>
    <t>Илюшкин Никита</t>
  </si>
  <si>
    <t>Развозов Савва</t>
  </si>
  <si>
    <t>Юрков Кирилл</t>
  </si>
  <si>
    <t>Бобров Кирилл</t>
  </si>
  <si>
    <t>Неметц Виктор</t>
  </si>
  <si>
    <t>Полищук Дарья</t>
  </si>
  <si>
    <t>Березина Анна</t>
  </si>
  <si>
    <t>Комарницкая Татьяна</t>
  </si>
  <si>
    <t>Бобровская Вера</t>
  </si>
  <si>
    <t>Гуслякова Алина</t>
  </si>
  <si>
    <t>Козлова Ирина</t>
  </si>
  <si>
    <t>Горшенин Павел</t>
  </si>
  <si>
    <t>Миронова Елизавета</t>
  </si>
  <si>
    <t>Соколов Владимир</t>
  </si>
  <si>
    <t>Андреев Игорь</t>
  </si>
  <si>
    <t>Тарасов Евгений</t>
  </si>
  <si>
    <t>Антипов Павел</t>
  </si>
  <si>
    <t>Зобов Александр</t>
  </si>
  <si>
    <t>Арутюнова Элеонора</t>
  </si>
  <si>
    <t>Коломиец Мария</t>
  </si>
  <si>
    <t>Коряжкина Анна</t>
  </si>
  <si>
    <t>Гомзякова Кристина</t>
  </si>
  <si>
    <t>Клещева Мария</t>
  </si>
  <si>
    <t>Блинова Александра</t>
  </si>
  <si>
    <t>Дубас Полина</t>
  </si>
  <si>
    <t>Комаров Алексей</t>
  </si>
  <si>
    <t>Соколов Роберт</t>
  </si>
  <si>
    <t>Леонов Артём</t>
  </si>
  <si>
    <t>Воеводин Максим</t>
  </si>
  <si>
    <t>Исаков Никита</t>
  </si>
  <si>
    <t>Шабашова Алла</t>
  </si>
  <si>
    <t>Ильинская Анна</t>
  </si>
  <si>
    <t>Фролова Ирина</t>
  </si>
  <si>
    <t>Петрова Валерия</t>
  </si>
  <si>
    <t>Антонова Владислава</t>
  </si>
  <si>
    <t>ВасильевИлья</t>
  </si>
  <si>
    <t>Смирнов Владимир</t>
  </si>
  <si>
    <t>Иванова Алина</t>
  </si>
  <si>
    <t>Титов Егор</t>
  </si>
  <si>
    <t>Вяльшакаева Карина</t>
  </si>
  <si>
    <t>Синеокий Роман</t>
  </si>
  <si>
    <t>Алексеев Андрей</t>
  </si>
  <si>
    <t>Волков Даниил</t>
  </si>
  <si>
    <t>Чигирин Матвей</t>
  </si>
  <si>
    <t>Цыганков Роман</t>
  </si>
  <si>
    <t>Шестаченко Даниил</t>
  </si>
  <si>
    <t>Хрусталева Алиса</t>
  </si>
  <si>
    <t>Тверь-город воинской славы</t>
  </si>
  <si>
    <t>Ржев - город воинской славы</t>
  </si>
  <si>
    <t>Удомля- город энергетиков</t>
  </si>
  <si>
    <t>Малинина Ульяна</t>
  </si>
  <si>
    <t>Елкин Владислав</t>
  </si>
  <si>
    <t>Шаталов Иван</t>
  </si>
  <si>
    <t>Борисов Даниил</t>
  </si>
  <si>
    <t>Буланенко Арина</t>
  </si>
  <si>
    <t>Категория турнира, сетка</t>
  </si>
  <si>
    <t>Турнир РТТ "Звезда-1",6-1202,д12-V,д10-VI</t>
  </si>
  <si>
    <t>Турнир РТТ "Первенство Тверской обл на призы BABOLAT",11-1902,д12-II</t>
  </si>
  <si>
    <t>Антипов Николай</t>
  </si>
  <si>
    <t>Василевский Леонид</t>
  </si>
  <si>
    <t>Турнир РТТ "Весна в Твери на призы БИЛАЙН",12-1803,Д10-</t>
  </si>
  <si>
    <t>Возрастная группа</t>
  </si>
  <si>
    <t>Зимнее первенство области среди школьников, 03-0901</t>
  </si>
  <si>
    <t>Турнир РТТ "Весна в Твери на призы БИЛАЙН",12-1803</t>
  </si>
  <si>
    <t>0</t>
  </si>
  <si>
    <t>РТТ "Первенство Ярославской области",09-1504</t>
  </si>
  <si>
    <t>II,3,32</t>
  </si>
  <si>
    <t>I,16</t>
  </si>
  <si>
    <t>Жук Софья</t>
  </si>
  <si>
    <t>Юзепчук Алена</t>
  </si>
  <si>
    <t>Богданова Алиса</t>
  </si>
  <si>
    <t>Горина Альбина</t>
  </si>
  <si>
    <t>Третьякова Анна</t>
  </si>
  <si>
    <t>Минкевич Софья</t>
  </si>
  <si>
    <t>Ковалева Алина</t>
  </si>
  <si>
    <t>Кузнецова Ева</t>
  </si>
  <si>
    <t>Антонова Надежда</t>
  </si>
  <si>
    <t>Медведева Екатерина</t>
  </si>
  <si>
    <t>Яковлева Алина</t>
  </si>
  <si>
    <t>Сирукова Ирина</t>
  </si>
  <si>
    <t>I,24</t>
  </si>
  <si>
    <t>Шадынина Анастасия</t>
  </si>
  <si>
    <t>Коршунова Виктория</t>
  </si>
  <si>
    <t>Владимирова Виктория</t>
  </si>
  <si>
    <t>Глущеня Яна</t>
  </si>
  <si>
    <t>I,8</t>
  </si>
  <si>
    <t>Чистякова Анастасия</t>
  </si>
  <si>
    <t>Гладков Георгий</t>
  </si>
  <si>
    <t>Кислинский Даниил</t>
  </si>
  <si>
    <t>Никифоров Даниил</t>
  </si>
  <si>
    <t>Виноградов Дмитрий</t>
  </si>
  <si>
    <t>Косогаев Арсений</t>
  </si>
  <si>
    <t>Эквист Кирилл</t>
  </si>
  <si>
    <t>Соколовский Вадим</t>
  </si>
  <si>
    <t>Баранов Григорий</t>
  </si>
  <si>
    <t>Соколов Федр</t>
  </si>
  <si>
    <t>Арутюнян Андроник</t>
  </si>
  <si>
    <t>I,32</t>
  </si>
  <si>
    <t>Витова Дарья</t>
  </si>
  <si>
    <t>Турнир РТТ "Звезда-1",16-2204,д14-IV</t>
  </si>
  <si>
    <t>Клиновский Даниил</t>
  </si>
  <si>
    <t>Козлов Владимир</t>
  </si>
  <si>
    <t>Иванов Дмитрий</t>
  </si>
  <si>
    <t>Архипова Алена</t>
  </si>
  <si>
    <t>Лебедева Алена</t>
  </si>
  <si>
    <t>Федорчук Людмила</t>
  </si>
  <si>
    <t>Икоева Юлия</t>
  </si>
  <si>
    <t>Федорчук Любовь</t>
  </si>
  <si>
    <t>V</t>
  </si>
  <si>
    <t>Кубок Румянцево-II,2503</t>
  </si>
  <si>
    <t>Мовчан Оксана</t>
  </si>
  <si>
    <t>Герасимова Лия</t>
  </si>
  <si>
    <t>Киселева Анастасия</t>
  </si>
  <si>
    <t>Киселев Давид</t>
  </si>
  <si>
    <t>Егоров Сергей</t>
  </si>
  <si>
    <t>Убский Арсений</t>
  </si>
  <si>
    <t>Соколов Никита</t>
  </si>
  <si>
    <t>Захарова Екатерина</t>
  </si>
  <si>
    <t>Даченков Даниил</t>
  </si>
  <si>
    <t>Кубок Румянцево,1003</t>
  </si>
  <si>
    <t>Тимошенко Диана</t>
  </si>
  <si>
    <t>Королева Мирия</t>
  </si>
  <si>
    <t>Фатиева Александра</t>
  </si>
  <si>
    <t>Кийко Василий</t>
  </si>
  <si>
    <t>Туев Даниил</t>
  </si>
  <si>
    <t>Нестерова Екатерина</t>
  </si>
  <si>
    <t>Кузьминых Андрей</t>
  </si>
  <si>
    <t>Гордий Кирилл</t>
  </si>
  <si>
    <t>Козлов Владимир Ник.</t>
  </si>
  <si>
    <t>Русаков Георгий</t>
  </si>
  <si>
    <t>Лебедева Ульяна</t>
  </si>
  <si>
    <t>Уткин Матвей</t>
  </si>
  <si>
    <t>Юрченко Александр</t>
  </si>
  <si>
    <t>Нестеров Александр</t>
  </si>
  <si>
    <t>Бардина Владислава</t>
  </si>
  <si>
    <t>Баранов Артем</t>
  </si>
  <si>
    <t>Афиногенов Александр</t>
  </si>
  <si>
    <t>Шурыгина Екатерина</t>
  </si>
  <si>
    <t>Николаев Дмитрий</t>
  </si>
  <si>
    <t>Турнир РТТ "Звезда-1",16-2204,микст,14-</t>
  </si>
  <si>
    <t>III</t>
  </si>
  <si>
    <t>Первенство Пролетарского р-на, 12-,2709</t>
  </si>
  <si>
    <t>Первенство Пролетарского р-на, 16-,2709</t>
  </si>
  <si>
    <t>Турнир посвященный Дню защиты Детей (Луч), 2705-0306</t>
  </si>
  <si>
    <t>РТТ, Осень в Румянцево, 10-1610</t>
  </si>
  <si>
    <t>Первенство Тверской обл, 16-,12-1712</t>
  </si>
  <si>
    <t>Рыкова Елизавета</t>
  </si>
  <si>
    <t>Молчанова Александра</t>
  </si>
  <si>
    <t>Елкина Кристина</t>
  </si>
  <si>
    <t>Асланян Анаид</t>
  </si>
  <si>
    <t>+</t>
  </si>
  <si>
    <t>Соловьева Арина</t>
  </si>
  <si>
    <t xml:space="preserve"> Открытое первенство Твери среди школьников, 15-2005</t>
  </si>
  <si>
    <t>II,16</t>
  </si>
  <si>
    <t>II,4</t>
  </si>
  <si>
    <t>II,8</t>
  </si>
  <si>
    <t>Воробьев В</t>
  </si>
  <si>
    <t>IV</t>
  </si>
  <si>
    <t>Турнир РТТ ТВД - Кубок Румянцево 1, 0205</t>
  </si>
  <si>
    <t>Турнир на кубок гюЗубцова</t>
  </si>
  <si>
    <t>Бабкина Полина</t>
  </si>
  <si>
    <t>Цветков Никита</t>
  </si>
  <si>
    <t>Березин Василий</t>
  </si>
  <si>
    <t>Орлов Павел</t>
  </si>
  <si>
    <t>Евдокимов Александр</t>
  </si>
  <si>
    <t>Разуваева Анастасия</t>
  </si>
  <si>
    <t>Попов Арсений</t>
  </si>
  <si>
    <t>Сурков Павел</t>
  </si>
  <si>
    <t>Кораблева Ева</t>
  </si>
  <si>
    <t>Балдин Денис</t>
  </si>
  <si>
    <t>Сафронова Мария</t>
  </si>
  <si>
    <t>Желтова Ангелина</t>
  </si>
  <si>
    <t>Кириллова Лизавета</t>
  </si>
  <si>
    <t>Мумик Виктория</t>
  </si>
  <si>
    <t>Ногина Александра</t>
  </si>
  <si>
    <t>Пантелеева Анастасия</t>
  </si>
  <si>
    <t>Парамонова Александра</t>
  </si>
  <si>
    <t>Петри Алина</t>
  </si>
  <si>
    <t>Хрыпова Александра</t>
  </si>
  <si>
    <t>Цыба Ксения</t>
  </si>
  <si>
    <t>Цыганкова Екатерина</t>
  </si>
  <si>
    <t>Шимкевич Анна</t>
  </si>
  <si>
    <t>Баранов Константин</t>
  </si>
  <si>
    <t>Венедиктов Александр</t>
  </si>
  <si>
    <t>Глушков Артемий</t>
  </si>
  <si>
    <t>Игнатьков Никита</t>
  </si>
  <si>
    <t>Казаков Иван</t>
  </si>
  <si>
    <t>Каширский Семён</t>
  </si>
  <si>
    <t>Краснощенов Ростислав</t>
  </si>
  <si>
    <t>Стрижов Максим</t>
  </si>
  <si>
    <t>Котова Полина</t>
  </si>
  <si>
    <t>Митькова Ксения</t>
  </si>
  <si>
    <t>Маркова Владислава</t>
  </si>
  <si>
    <t>Рудь Антон</t>
  </si>
  <si>
    <t>Бродский Никита</t>
  </si>
  <si>
    <t>Силапина Дарья</t>
  </si>
  <si>
    <t>Виноградова Елизавета</t>
  </si>
  <si>
    <t>Спиридонова Полина</t>
  </si>
  <si>
    <t>II,24</t>
  </si>
  <si>
    <t>Разувайло Алина</t>
  </si>
  <si>
    <t>Ахмедова София</t>
  </si>
  <si>
    <t>Ii,16</t>
  </si>
  <si>
    <t>РТТ "Открытое первенство гюУдомля", 3006</t>
  </si>
  <si>
    <t>Турнир, посвященный Дню города Твери,3006</t>
  </si>
  <si>
    <t>Мельников Михаил</t>
  </si>
  <si>
    <t>Хиюзова София</t>
  </si>
  <si>
    <t>Турнир памяти Санникова Б.В.,10-,20-2207</t>
  </si>
  <si>
    <t>Турнир памяти Санникова Б.В.,14-,20-2207</t>
  </si>
  <si>
    <t>Ларина А.</t>
  </si>
  <si>
    <t>Барковский А.</t>
  </si>
  <si>
    <t>I</t>
  </si>
  <si>
    <t>Tver Open,11-1908</t>
  </si>
  <si>
    <t>Турнир РТТ Открытое первенство г.Удомля,14-,14-1609</t>
  </si>
  <si>
    <t>Турнир РТТ Открытое первенство г.Удомля,14-,пары,14-1609</t>
  </si>
  <si>
    <t>Николаев К.</t>
  </si>
  <si>
    <t>Соколов М.</t>
  </si>
  <si>
    <t>Лавренов Г.</t>
  </si>
  <si>
    <t>Первенство Тверской обл.,15-1909</t>
  </si>
  <si>
    <t>Наныкина С.</t>
  </si>
  <si>
    <t>Пискарева</t>
  </si>
  <si>
    <t>01 октября 2012</t>
  </si>
  <si>
    <t>Мажоров А.</t>
  </si>
  <si>
    <t>Иванов И.</t>
  </si>
  <si>
    <t>Аверкиев 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</si>
</sst>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sz val="10"/>
      <name val="Arial Cyr"/>
      <family val="0"/>
    </font>
    <font>
      <sz val="8"/>
      <name val="Arial Cyr"/>
      <family val="2"/>
    </font>
    <font>
      <i/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i/>
      <sz val="8"/>
      <name val="Arial Cyr"/>
      <family val="0"/>
    </font>
    <font>
      <i/>
      <sz val="10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8"/>
      <name val="Arial"/>
      <family val="2"/>
    </font>
    <font>
      <sz val="6"/>
      <name val="Arial Cyr"/>
      <family val="0"/>
    </font>
    <font>
      <sz val="6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sz val="9"/>
      <name val="Arial Cyr"/>
      <family val="2"/>
    </font>
    <font>
      <sz val="8"/>
      <color indexed="53"/>
      <name val="Arial Cyr"/>
      <family val="0"/>
    </font>
    <font>
      <b/>
      <sz val="8"/>
      <color indexed="53"/>
      <name val="Arial Cyr"/>
      <family val="0"/>
    </font>
    <font>
      <sz val="10"/>
      <color indexed="53"/>
      <name val="Arial"/>
      <family val="0"/>
    </font>
    <font>
      <i/>
      <sz val="9"/>
      <name val="Calibri"/>
      <family val="2"/>
    </font>
    <font>
      <sz val="9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center" vertical="top" wrapText="1"/>
    </xf>
    <xf numFmtId="17" fontId="9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17" fontId="1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7" fontId="9" fillId="0" borderId="11" xfId="0" applyNumberFormat="1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24" borderId="0" xfId="52" applyFill="1">
      <alignment/>
      <protection/>
    </xf>
    <xf numFmtId="0" fontId="4" fillId="24" borderId="0" xfId="52" applyFont="1" applyFill="1" applyBorder="1" applyAlignment="1">
      <alignment vertical="center"/>
      <protection/>
    </xf>
    <xf numFmtId="0" fontId="1" fillId="24" borderId="0" xfId="52" applyFont="1" applyFill="1">
      <alignment/>
      <protection/>
    </xf>
    <xf numFmtId="0" fontId="0" fillId="24" borderId="0" xfId="0" applyFill="1" applyAlignment="1">
      <alignment/>
    </xf>
    <xf numFmtId="0" fontId="2" fillId="24" borderId="14" xfId="52" applyFont="1" applyFill="1" applyBorder="1" applyAlignment="1">
      <alignment horizontal="center" vertical="center" textRotation="90"/>
      <protection/>
    </xf>
    <xf numFmtId="0" fontId="2" fillId="24" borderId="15" xfId="52" applyFont="1" applyFill="1" applyBorder="1" applyAlignment="1">
      <alignment horizontal="center" vertical="center" textRotation="90"/>
      <protection/>
    </xf>
    <xf numFmtId="2" fontId="2" fillId="24" borderId="16" xfId="52" applyNumberFormat="1" applyFont="1" applyFill="1" applyBorder="1" applyAlignment="1">
      <alignment horizontal="center" vertical="center" textRotation="90" wrapText="1"/>
      <protection/>
    </xf>
    <xf numFmtId="2" fontId="2" fillId="24" borderId="17" xfId="52" applyNumberFormat="1" applyFont="1" applyFill="1" applyBorder="1" applyAlignment="1">
      <alignment horizontal="center" vertical="center" textRotation="90" wrapText="1"/>
      <protection/>
    </xf>
    <xf numFmtId="0" fontId="2" fillId="24" borderId="16" xfId="52" applyFont="1" applyFill="1" applyBorder="1" applyAlignment="1">
      <alignment horizontal="center" vertical="center"/>
      <protection/>
    </xf>
    <xf numFmtId="0" fontId="0" fillId="24" borderId="18" xfId="0" applyFill="1" applyBorder="1" applyAlignment="1">
      <alignment/>
    </xf>
    <xf numFmtId="0" fontId="2" fillId="24" borderId="19" xfId="52" applyFont="1" applyFill="1" applyBorder="1" applyAlignment="1">
      <alignment horizontal="center"/>
      <protection/>
    </xf>
    <xf numFmtId="1" fontId="5" fillId="24" borderId="20" xfId="52" applyNumberFormat="1" applyFont="1" applyFill="1" applyBorder="1" applyAlignment="1">
      <alignment horizontal="center"/>
      <protection/>
    </xf>
    <xf numFmtId="1" fontId="2" fillId="24" borderId="19" xfId="52" applyNumberFormat="1" applyFont="1" applyFill="1" applyBorder="1" applyAlignment="1">
      <alignment horizontal="center"/>
      <protection/>
    </xf>
    <xf numFmtId="1" fontId="3" fillId="24" borderId="21" xfId="52" applyNumberFormat="1" applyFont="1" applyFill="1" applyBorder="1" applyAlignment="1">
      <alignment horizontal="center"/>
      <protection/>
    </xf>
    <xf numFmtId="1" fontId="6" fillId="24" borderId="22" xfId="52" applyNumberFormat="1" applyFont="1" applyFill="1" applyBorder="1" applyAlignment="1">
      <alignment horizontal="center"/>
      <protection/>
    </xf>
    <xf numFmtId="0" fontId="6" fillId="24" borderId="0" xfId="52" applyFont="1" applyFill="1" applyBorder="1" applyAlignment="1">
      <alignment horizontal="center"/>
      <protection/>
    </xf>
    <xf numFmtId="0" fontId="2" fillId="24" borderId="23" xfId="52" applyFont="1" applyFill="1" applyBorder="1" applyAlignment="1">
      <alignment horizontal="center"/>
      <protection/>
    </xf>
    <xf numFmtId="1" fontId="5" fillId="24" borderId="24" xfId="52" applyNumberFormat="1" applyFont="1" applyFill="1" applyBorder="1" applyAlignment="1">
      <alignment horizontal="center"/>
      <protection/>
    </xf>
    <xf numFmtId="0" fontId="2" fillId="24" borderId="25" xfId="52" applyFont="1" applyFill="1" applyBorder="1" applyAlignment="1">
      <alignment horizontal="center"/>
      <protection/>
    </xf>
    <xf numFmtId="1" fontId="2" fillId="24" borderId="23" xfId="52" applyNumberFormat="1" applyFont="1" applyFill="1" applyBorder="1" applyAlignment="1">
      <alignment horizontal="center"/>
      <protection/>
    </xf>
    <xf numFmtId="0" fontId="12" fillId="24" borderId="26" xfId="52" applyFont="1" applyFill="1" applyBorder="1" applyAlignment="1">
      <alignment horizontal="center"/>
      <protection/>
    </xf>
    <xf numFmtId="0" fontId="2" fillId="24" borderId="25" xfId="52" applyFont="1" applyFill="1" applyBorder="1" applyAlignment="1">
      <alignment horizontal="center"/>
      <protection/>
    </xf>
    <xf numFmtId="0" fontId="11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2" fillId="24" borderId="24" xfId="52" applyFont="1" applyFill="1" applyBorder="1" applyAlignment="1">
      <alignment horizontal="center"/>
      <protection/>
    </xf>
    <xf numFmtId="2" fontId="12" fillId="24" borderId="16" xfId="52" applyNumberFormat="1" applyFont="1" applyFill="1" applyBorder="1" applyAlignment="1">
      <alignment horizontal="center" vertical="center" textRotation="90" wrapText="1"/>
      <protection/>
    </xf>
    <xf numFmtId="0" fontId="12" fillId="24" borderId="26" xfId="52" applyFont="1" applyFill="1" applyBorder="1" applyAlignment="1">
      <alignment horizontal="center"/>
      <protection/>
    </xf>
    <xf numFmtId="0" fontId="13" fillId="24" borderId="0" xfId="0" applyFont="1" applyFill="1" applyAlignment="1">
      <alignment horizontal="center"/>
    </xf>
    <xf numFmtId="0" fontId="39" fillId="24" borderId="0" xfId="52" applyFont="1" applyFill="1" applyBorder="1" applyAlignment="1">
      <alignment horizontal="center"/>
      <protection/>
    </xf>
    <xf numFmtId="0" fontId="39" fillId="24" borderId="27" xfId="52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49" fontId="2" fillId="0" borderId="28" xfId="52" applyNumberFormat="1" applyFont="1" applyFill="1" applyBorder="1" applyAlignment="1">
      <alignment horizontal="center" vertical="center" textRotation="90" wrapText="1"/>
      <protection/>
    </xf>
    <xf numFmtId="0" fontId="39" fillId="24" borderId="0" xfId="52" applyFont="1" applyFill="1" applyBorder="1" applyAlignment="1">
      <alignment horizontal="center"/>
      <protection/>
    </xf>
    <xf numFmtId="0" fontId="39" fillId="24" borderId="27" xfId="52" applyFont="1" applyFill="1" applyBorder="1" applyAlignment="1">
      <alignment horizontal="center"/>
      <protection/>
    </xf>
    <xf numFmtId="0" fontId="2" fillId="24" borderId="29" xfId="52" applyFont="1" applyFill="1" applyBorder="1" applyAlignment="1">
      <alignment vertical="center" textRotation="90"/>
      <protection/>
    </xf>
    <xf numFmtId="0" fontId="2" fillId="24" borderId="18" xfId="52" applyFont="1" applyFill="1" applyBorder="1" applyAlignment="1">
      <alignment vertical="center" textRotation="90"/>
      <protection/>
    </xf>
    <xf numFmtId="0" fontId="2" fillId="24" borderId="30" xfId="52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/>
    </xf>
    <xf numFmtId="0" fontId="0" fillId="24" borderId="0" xfId="0" applyFont="1" applyFill="1" applyAlignment="1">
      <alignment/>
    </xf>
    <xf numFmtId="0" fontId="1" fillId="24" borderId="26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vertical="center"/>
      <protection/>
    </xf>
    <xf numFmtId="0" fontId="2" fillId="0" borderId="31" xfId="52" applyNumberFormat="1" applyFont="1" applyFill="1" applyBorder="1" applyAlignment="1">
      <alignment horizontal="center"/>
      <protection/>
    </xf>
    <xf numFmtId="0" fontId="2" fillId="0" borderId="25" xfId="52" applyNumberFormat="1" applyFont="1" applyFill="1" applyBorder="1" applyAlignment="1">
      <alignment horizontal="center"/>
      <protection/>
    </xf>
    <xf numFmtId="0" fontId="2" fillId="0" borderId="20" xfId="52" applyNumberFormat="1" applyFont="1" applyFill="1" applyBorder="1" applyAlignment="1">
      <alignment horizontal="center"/>
      <protection/>
    </xf>
    <xf numFmtId="0" fontId="2" fillId="0" borderId="24" xfId="52" applyNumberFormat="1" applyFont="1" applyFill="1" applyBorder="1" applyAlignment="1">
      <alignment horizontal="center"/>
      <protection/>
    </xf>
    <xf numFmtId="0" fontId="2" fillId="0" borderId="32" xfId="52" applyNumberFormat="1" applyFont="1" applyFill="1" applyBorder="1" applyAlignment="1">
      <alignment horizontal="center"/>
      <protection/>
    </xf>
    <xf numFmtId="0" fontId="2" fillId="24" borderId="33" xfId="52" applyFont="1" applyFill="1" applyBorder="1" applyAlignment="1">
      <alignment horizontal="center"/>
      <protection/>
    </xf>
    <xf numFmtId="0" fontId="2" fillId="0" borderId="25" xfId="52" applyFont="1" applyFill="1" applyBorder="1" applyAlignment="1">
      <alignment horizontal="center"/>
      <protection/>
    </xf>
    <xf numFmtId="0" fontId="38" fillId="0" borderId="25" xfId="52" applyFont="1" applyFill="1" applyBorder="1" applyAlignment="1">
      <alignment horizontal="center"/>
      <protection/>
    </xf>
    <xf numFmtId="0" fontId="0" fillId="24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33" xfId="52" applyNumberFormat="1" applyFont="1" applyFill="1" applyBorder="1" applyAlignment="1">
      <alignment horizontal="center" wrapText="1"/>
      <protection/>
    </xf>
    <xf numFmtId="49" fontId="2" fillId="0" borderId="33" xfId="0" applyNumberFormat="1" applyFont="1" applyFill="1" applyBorder="1" applyAlignment="1">
      <alignment horizont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6" fillId="24" borderId="28" xfId="52" applyNumberFormat="1" applyFont="1" applyFill="1" applyBorder="1" applyAlignment="1">
      <alignment horizontal="center" vertical="center" textRotation="90"/>
      <protection/>
    </xf>
    <xf numFmtId="1" fontId="2" fillId="24" borderId="16" xfId="52" applyNumberFormat="1" applyFont="1" applyFill="1" applyBorder="1" applyAlignment="1">
      <alignment horizontal="center" vertical="center" textRotation="90" wrapText="1"/>
      <protection/>
    </xf>
    <xf numFmtId="1" fontId="0" fillId="24" borderId="0" xfId="0" applyNumberFormat="1" applyFont="1" applyFill="1" applyAlignment="1">
      <alignment/>
    </xf>
    <xf numFmtId="0" fontId="43" fillId="24" borderId="18" xfId="52" applyFont="1" applyFill="1" applyBorder="1" applyAlignment="1">
      <alignment vertical="center" textRotation="90"/>
      <protection/>
    </xf>
    <xf numFmtId="1" fontId="44" fillId="24" borderId="21" xfId="52" applyNumberFormat="1" applyFont="1" applyFill="1" applyBorder="1" applyAlignment="1">
      <alignment horizontal="center"/>
      <protection/>
    </xf>
    <xf numFmtId="1" fontId="44" fillId="24" borderId="34" xfId="52" applyNumberFormat="1" applyFont="1" applyFill="1" applyBorder="1" applyAlignment="1">
      <alignment horizontal="center"/>
      <protection/>
    </xf>
    <xf numFmtId="0" fontId="45" fillId="24" borderId="0" xfId="0" applyFont="1" applyFill="1" applyAlignment="1">
      <alignment/>
    </xf>
    <xf numFmtId="0" fontId="0" fillId="0" borderId="0" xfId="0" applyBorder="1" applyAlignment="1">
      <alignment/>
    </xf>
    <xf numFmtId="0" fontId="46" fillId="24" borderId="35" xfId="0" applyFont="1" applyFill="1" applyBorder="1" applyAlignment="1">
      <alignment horizontal="center" vertical="top"/>
    </xf>
    <xf numFmtId="0" fontId="42" fillId="24" borderId="36" xfId="52" applyFont="1" applyFill="1" applyBorder="1">
      <alignment/>
      <protection/>
    </xf>
    <xf numFmtId="0" fontId="42" fillId="24" borderId="36" xfId="52" applyFont="1" applyFill="1" applyBorder="1">
      <alignment/>
      <protection/>
    </xf>
    <xf numFmtId="0" fontId="42" fillId="24" borderId="37" xfId="52" applyFont="1" applyFill="1" applyBorder="1">
      <alignment/>
      <protection/>
    </xf>
    <xf numFmtId="0" fontId="47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43" fillId="0" borderId="18" xfId="52" applyFont="1" applyFill="1" applyBorder="1" applyAlignment="1">
      <alignment vertical="center" textRotation="90"/>
      <protection/>
    </xf>
    <xf numFmtId="1" fontId="44" fillId="0" borderId="21" xfId="52" applyNumberFormat="1" applyFont="1" applyFill="1" applyBorder="1" applyAlignment="1">
      <alignment horizontal="center"/>
      <protection/>
    </xf>
    <xf numFmtId="1" fontId="44" fillId="0" borderId="34" xfId="52" applyNumberFormat="1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0" fontId="42" fillId="24" borderId="28" xfId="52" applyFont="1" applyFill="1" applyBorder="1" applyAlignment="1">
      <alignment vertical="center" textRotation="90"/>
      <protection/>
    </xf>
    <xf numFmtId="0" fontId="11" fillId="24" borderId="2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Fill="1" applyBorder="1" applyAlignment="1">
      <alignment horizont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8" xfId="52" applyNumberFormat="1" applyFont="1" applyFill="1" applyBorder="1" applyAlignment="1">
      <alignment horizontal="center" wrapText="1"/>
      <protection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0" fontId="0" fillId="24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24" borderId="40" xfId="0" applyFill="1" applyBorder="1" applyAlignment="1">
      <alignment/>
    </xf>
    <xf numFmtId="2" fontId="2" fillId="0" borderId="25" xfId="52" applyNumberFormat="1" applyFont="1" applyFill="1" applyBorder="1" applyAlignment="1">
      <alignment horizontal="center" wrapText="1"/>
      <protection/>
    </xf>
    <xf numFmtId="1" fontId="2" fillId="0" borderId="25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42" fillId="24" borderId="41" xfId="52" applyFont="1" applyFill="1" applyBorder="1" applyAlignment="1">
      <alignment horizontal="center" vertical="center"/>
      <protection/>
    </xf>
    <xf numFmtId="0" fontId="2" fillId="24" borderId="42" xfId="52" applyFont="1" applyFill="1" applyBorder="1" applyAlignment="1">
      <alignment horizontal="center" vertical="center"/>
      <protection/>
    </xf>
    <xf numFmtId="2" fontId="2" fillId="24" borderId="43" xfId="52" applyNumberFormat="1" applyFont="1" applyFill="1" applyBorder="1" applyAlignment="1">
      <alignment horizontal="center" vertical="center" textRotation="90" wrapText="1"/>
      <protection/>
    </xf>
    <xf numFmtId="1" fontId="2" fillId="24" borderId="42" xfId="52" applyNumberFormat="1" applyFont="1" applyFill="1" applyBorder="1" applyAlignment="1">
      <alignment horizontal="center" vertical="center" textRotation="90" wrapText="1"/>
      <protection/>
    </xf>
    <xf numFmtId="2" fontId="2" fillId="24" borderId="44" xfId="52" applyNumberFormat="1" applyFont="1" applyFill="1" applyBorder="1" applyAlignment="1">
      <alignment horizontal="center" vertical="center" textRotation="90" wrapText="1"/>
      <protection/>
    </xf>
    <xf numFmtId="49" fontId="2" fillId="0" borderId="42" xfId="52" applyNumberFormat="1" applyFont="1" applyFill="1" applyBorder="1" applyAlignment="1">
      <alignment horizontal="center" vertical="center" textRotation="90" wrapText="1"/>
      <protection/>
    </xf>
    <xf numFmtId="49" fontId="42" fillId="0" borderId="42" xfId="52" applyNumberFormat="1" applyFont="1" applyFill="1" applyBorder="1" applyAlignment="1">
      <alignment horizontal="center" vertical="center" textRotation="90" wrapText="1"/>
      <protection/>
    </xf>
    <xf numFmtId="49" fontId="3" fillId="24" borderId="42" xfId="52" applyNumberFormat="1" applyFont="1" applyFill="1" applyBorder="1" applyAlignment="1">
      <alignment horizontal="center" vertical="center" textRotation="90" wrapText="1"/>
      <protection/>
    </xf>
    <xf numFmtId="1" fontId="2" fillId="0" borderId="25" xfId="52" applyNumberFormat="1" applyFont="1" applyFill="1" applyBorder="1" applyAlignment="1">
      <alignment horizontal="center" vertical="center" wrapText="1"/>
      <protection/>
    </xf>
    <xf numFmtId="1" fontId="11" fillId="0" borderId="25" xfId="0" applyNumberFormat="1" applyFont="1" applyFill="1" applyBorder="1" applyAlignment="1">
      <alignment horizontal="center" vertical="center" wrapText="1"/>
    </xf>
    <xf numFmtId="2" fontId="2" fillId="24" borderId="42" xfId="52" applyNumberFormat="1" applyFont="1" applyFill="1" applyBorder="1" applyAlignment="1">
      <alignment horizontal="center" vertical="center" textRotation="90" wrapText="1"/>
      <protection/>
    </xf>
    <xf numFmtId="0" fontId="38" fillId="0" borderId="22" xfId="52" applyFont="1" applyFill="1" applyBorder="1" applyAlignment="1">
      <alignment horizontal="center"/>
      <protection/>
    </xf>
    <xf numFmtId="0" fontId="38" fillId="0" borderId="45" xfId="52" applyFont="1" applyFill="1" applyBorder="1" applyAlignment="1">
      <alignment horizontal="center"/>
      <protection/>
    </xf>
    <xf numFmtId="0" fontId="2" fillId="0" borderId="45" xfId="52" applyFont="1" applyFill="1" applyBorder="1" applyAlignment="1">
      <alignment horizontal="center"/>
      <protection/>
    </xf>
    <xf numFmtId="0" fontId="38" fillId="0" borderId="33" xfId="52" applyFont="1" applyFill="1" applyBorder="1" applyAlignment="1">
      <alignment horizontal="center"/>
      <protection/>
    </xf>
    <xf numFmtId="0" fontId="0" fillId="24" borderId="46" xfId="0" applyFill="1" applyBorder="1" applyAlignment="1">
      <alignment horizontal="center"/>
    </xf>
    <xf numFmtId="0" fontId="2" fillId="17" borderId="25" xfId="52" applyFont="1" applyFill="1" applyBorder="1" applyAlignment="1">
      <alignment horizontal="center"/>
      <protection/>
    </xf>
    <xf numFmtId="0" fontId="2" fillId="17" borderId="25" xfId="52" applyFont="1" applyFill="1" applyBorder="1" applyAlignment="1">
      <alignment horizontal="center"/>
      <protection/>
    </xf>
    <xf numFmtId="0" fontId="4" fillId="24" borderId="40" xfId="52" applyFont="1" applyFill="1" applyBorder="1" applyAlignment="1">
      <alignment horizontal="center" vertical="center"/>
      <protection/>
    </xf>
    <xf numFmtId="0" fontId="2" fillId="24" borderId="26" xfId="52" applyFont="1" applyFill="1" applyBorder="1" applyAlignment="1">
      <alignment horizontal="center"/>
      <protection/>
    </xf>
    <xf numFmtId="0" fontId="12" fillId="24" borderId="47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3" fillId="24" borderId="16" xfId="52" applyFont="1" applyFill="1" applyBorder="1" applyAlignment="1">
      <alignment horizontal="center" vertical="center" textRotation="90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8" fillId="0" borderId="4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25" xfId="52" applyFont="1" applyFill="1" applyBorder="1" applyAlignment="1">
      <alignment horizontal="center"/>
      <protection/>
    </xf>
    <xf numFmtId="2" fontId="2" fillId="24" borderId="40" xfId="52" applyNumberFormat="1" applyFont="1" applyFill="1" applyBorder="1" applyAlignment="1">
      <alignment horizontal="center" vertical="center" textRotation="90" wrapText="1"/>
      <protection/>
    </xf>
    <xf numFmtId="0" fontId="0" fillId="0" borderId="48" xfId="0" applyBorder="1" applyAlignment="1">
      <alignment horizontal="center" vertical="center"/>
    </xf>
    <xf numFmtId="2" fontId="2" fillId="24" borderId="49" xfId="52" applyNumberFormat="1" applyFont="1" applyFill="1" applyBorder="1" applyAlignment="1">
      <alignment horizontal="center" vertical="center" textRotation="90" wrapText="1"/>
      <protection/>
    </xf>
    <xf numFmtId="0" fontId="12" fillId="24" borderId="50" xfId="52" applyFont="1" applyFill="1" applyBorder="1" applyAlignment="1">
      <alignment horizontal="center"/>
      <protection/>
    </xf>
    <xf numFmtId="0" fontId="12" fillId="24" borderId="51" xfId="52" applyFont="1" applyFill="1" applyBorder="1" applyAlignment="1">
      <alignment horizontal="center"/>
      <protection/>
    </xf>
    <xf numFmtId="0" fontId="12" fillId="24" borderId="27" xfId="52" applyFont="1" applyFill="1" applyBorder="1" applyAlignment="1">
      <alignment horizontal="center"/>
      <protection/>
    </xf>
    <xf numFmtId="0" fontId="1" fillId="24" borderId="51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49" fontId="3" fillId="24" borderId="28" xfId="52" applyNumberFormat="1" applyFont="1" applyFill="1" applyBorder="1" applyAlignment="1">
      <alignment horizontal="center" vertical="center" textRotation="90" wrapText="1"/>
      <protection/>
    </xf>
    <xf numFmtId="0" fontId="12" fillId="24" borderId="0" xfId="52" applyFont="1" applyFill="1" applyBorder="1" applyAlignment="1">
      <alignment horizontal="center"/>
      <protection/>
    </xf>
    <xf numFmtId="0" fontId="0" fillId="24" borderId="5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2" fillId="0" borderId="25" xfId="52" applyNumberFormat="1" applyFont="1" applyFill="1" applyBorder="1" applyAlignment="1">
      <alignment horizontal="center" vertical="center"/>
      <protection/>
    </xf>
    <xf numFmtId="0" fontId="43" fillId="24" borderId="0" xfId="52" applyFont="1" applyFill="1" applyBorder="1" applyAlignment="1">
      <alignment vertical="center" textRotation="90"/>
      <protection/>
    </xf>
    <xf numFmtId="0" fontId="2" fillId="24" borderId="0" xfId="52" applyFont="1" applyFill="1" applyBorder="1" applyAlignment="1">
      <alignment horizontal="center" vertical="center" textRotation="90"/>
      <protection/>
    </xf>
    <xf numFmtId="1" fontId="5" fillId="24" borderId="19" xfId="52" applyNumberFormat="1" applyFont="1" applyFill="1" applyBorder="1" applyAlignment="1">
      <alignment horizontal="center"/>
      <protection/>
    </xf>
    <xf numFmtId="0" fontId="43" fillId="0" borderId="16" xfId="52" applyFont="1" applyFill="1" applyBorder="1" applyAlignment="1">
      <alignment horizontal="center" vertical="center" textRotation="90"/>
      <protection/>
    </xf>
    <xf numFmtId="1" fontId="5" fillId="0" borderId="19" xfId="52" applyNumberFormat="1" applyFont="1" applyFill="1" applyBorder="1" applyAlignment="1">
      <alignment horizontal="center"/>
      <protection/>
    </xf>
    <xf numFmtId="0" fontId="4" fillId="0" borderId="40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2" fontId="39" fillId="24" borderId="0" xfId="52" applyNumberFormat="1" applyFont="1" applyFill="1" applyBorder="1" applyAlignment="1">
      <alignment horizontal="center"/>
      <protection/>
    </xf>
    <xf numFmtId="49" fontId="2" fillId="0" borderId="41" xfId="52" applyNumberFormat="1" applyFont="1" applyFill="1" applyBorder="1" applyAlignment="1">
      <alignment horizontal="center" vertical="center" textRotation="90" wrapText="1"/>
      <protection/>
    </xf>
    <xf numFmtId="49" fontId="2" fillId="0" borderId="43" xfId="52" applyNumberFormat="1" applyFont="1" applyFill="1" applyBorder="1" applyAlignment="1">
      <alignment horizontal="center" vertical="center" textRotation="90" wrapText="1"/>
      <protection/>
    </xf>
    <xf numFmtId="49" fontId="2" fillId="0" borderId="40" xfId="52" applyNumberFormat="1" applyFont="1" applyFill="1" applyBorder="1" applyAlignment="1">
      <alignment horizontal="center" vertical="center" textRotation="90" wrapText="1"/>
      <protection/>
    </xf>
    <xf numFmtId="49" fontId="2" fillId="0" borderId="38" xfId="0" applyNumberFormat="1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2" fontId="2" fillId="0" borderId="31" xfId="52" applyNumberFormat="1" applyFont="1" applyFill="1" applyBorder="1" applyAlignment="1">
      <alignment horizontal="center" vertical="center" wrapText="1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54" xfId="52" applyNumberFormat="1" applyFont="1" applyFill="1" applyBorder="1" applyAlignment="1">
      <alignment horizontal="center"/>
      <protection/>
    </xf>
    <xf numFmtId="0" fontId="2" fillId="0" borderId="36" xfId="52" applyNumberFormat="1" applyFont="1" applyFill="1" applyBorder="1" applyAlignment="1">
      <alignment horizontal="center"/>
      <protection/>
    </xf>
    <xf numFmtId="0" fontId="2" fillId="0" borderId="51" xfId="52" applyNumberFormat="1" applyFont="1" applyFill="1" applyBorder="1" applyAlignment="1">
      <alignment horizontal="center"/>
      <protection/>
    </xf>
    <xf numFmtId="49" fontId="2" fillId="0" borderId="33" xfId="0" applyNumberFormat="1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55" xfId="52" applyNumberFormat="1" applyFont="1" applyFill="1" applyBorder="1" applyAlignment="1">
      <alignment horizontal="center"/>
      <protection/>
    </xf>
    <xf numFmtId="0" fontId="2" fillId="0" borderId="33" xfId="52" applyNumberFormat="1" applyFont="1" applyFill="1" applyBorder="1" applyAlignment="1">
      <alignment horizontal="center"/>
      <protection/>
    </xf>
    <xf numFmtId="0" fontId="2" fillId="0" borderId="56" xfId="52" applyNumberFormat="1" applyFont="1" applyFill="1" applyBorder="1" applyAlignment="1">
      <alignment horizontal="center"/>
      <protection/>
    </xf>
    <xf numFmtId="0" fontId="2" fillId="0" borderId="25" xfId="52" applyNumberFormat="1" applyFont="1" applyFill="1" applyBorder="1" applyAlignment="1">
      <alignment horizontal="center"/>
      <protection/>
    </xf>
    <xf numFmtId="0" fontId="2" fillId="0" borderId="57" xfId="52" applyNumberFormat="1" applyFont="1" applyFill="1" applyBorder="1" applyAlignment="1">
      <alignment horizontal="center"/>
      <protection/>
    </xf>
    <xf numFmtId="0" fontId="2" fillId="0" borderId="37" xfId="52" applyNumberFormat="1" applyFont="1" applyFill="1" applyBorder="1" applyAlignment="1">
      <alignment horizontal="center"/>
      <protection/>
    </xf>
    <xf numFmtId="0" fontId="5" fillId="0" borderId="54" xfId="52" applyNumberFormat="1" applyFont="1" applyFill="1" applyBorder="1" applyAlignment="1">
      <alignment horizontal="center"/>
      <protection/>
    </xf>
    <xf numFmtId="0" fontId="5" fillId="0" borderId="25" xfId="52" applyNumberFormat="1" applyFont="1" applyFill="1" applyBorder="1" applyAlignment="1">
      <alignment horizontal="center"/>
      <protection/>
    </xf>
    <xf numFmtId="0" fontId="5" fillId="0" borderId="36" xfId="52" applyNumberFormat="1" applyFont="1" applyFill="1" applyBorder="1" applyAlignment="1">
      <alignment horizontal="center"/>
      <protection/>
    </xf>
    <xf numFmtId="0" fontId="2" fillId="0" borderId="39" xfId="52" applyNumberFormat="1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2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center" vertical="center"/>
      <protection/>
    </xf>
    <xf numFmtId="2" fontId="2" fillId="0" borderId="58" xfId="0" applyNumberFormat="1" applyFont="1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/>
    </xf>
    <xf numFmtId="0" fontId="38" fillId="0" borderId="31" xfId="52" applyFont="1" applyFill="1" applyBorder="1" applyAlignment="1">
      <alignment horizontal="center"/>
      <protection/>
    </xf>
    <xf numFmtId="0" fontId="40" fillId="0" borderId="25" xfId="0" applyFont="1" applyFill="1" applyBorder="1" applyAlignment="1">
      <alignment/>
    </xf>
    <xf numFmtId="0" fontId="38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49" fontId="2" fillId="0" borderId="59" xfId="52" applyNumberFormat="1" applyFont="1" applyFill="1" applyBorder="1" applyAlignment="1">
      <alignment horizontal="center" vertical="center" textRotation="90" wrapText="1"/>
      <protection/>
    </xf>
    <xf numFmtId="0" fontId="2" fillId="0" borderId="60" xfId="52" applyNumberFormat="1" applyFont="1" applyFill="1" applyBorder="1" applyAlignment="1">
      <alignment horizontal="center"/>
      <protection/>
    </xf>
    <xf numFmtId="0" fontId="2" fillId="0" borderId="35" xfId="52" applyNumberFormat="1" applyFont="1" applyFill="1" applyBorder="1" applyAlignment="1">
      <alignment horizontal="center"/>
      <protection/>
    </xf>
    <xf numFmtId="0" fontId="38" fillId="0" borderId="24" xfId="52" applyFont="1" applyFill="1" applyBorder="1" applyAlignment="1">
      <alignment horizontal="center"/>
      <protection/>
    </xf>
    <xf numFmtId="0" fontId="42" fillId="24" borderId="56" xfId="52" applyFont="1" applyFill="1" applyBorder="1">
      <alignment/>
      <protection/>
    </xf>
    <xf numFmtId="0" fontId="2" fillId="24" borderId="31" xfId="52" applyFont="1" applyFill="1" applyBorder="1" applyAlignment="1">
      <alignment horizontal="center"/>
      <protection/>
    </xf>
    <xf numFmtId="0" fontId="2" fillId="0" borderId="31" xfId="52" applyNumberFormat="1" applyFont="1" applyFill="1" applyBorder="1" applyAlignment="1">
      <alignment horizontal="center"/>
      <protection/>
    </xf>
    <xf numFmtId="0" fontId="12" fillId="24" borderId="61" xfId="52" applyFont="1" applyFill="1" applyBorder="1" applyAlignment="1">
      <alignment horizontal="center"/>
      <protection/>
    </xf>
    <xf numFmtId="0" fontId="12" fillId="24" borderId="19" xfId="52" applyFont="1" applyFill="1" applyBorder="1" applyAlignment="1">
      <alignment horizontal="center"/>
      <protection/>
    </xf>
    <xf numFmtId="1" fontId="2" fillId="24" borderId="26" xfId="52" applyNumberFormat="1" applyFont="1" applyFill="1" applyBorder="1" applyAlignment="1">
      <alignment horizontal="center"/>
      <protection/>
    </xf>
    <xf numFmtId="1" fontId="2" fillId="24" borderId="51" xfId="52" applyNumberFormat="1" applyFont="1" applyFill="1" applyBorder="1" applyAlignment="1">
      <alignment horizontal="center"/>
      <protection/>
    </xf>
    <xf numFmtId="1" fontId="2" fillId="24" borderId="0" xfId="52" applyNumberFormat="1" applyFont="1" applyFill="1" applyBorder="1" applyAlignment="1">
      <alignment horizontal="center"/>
      <protection/>
    </xf>
    <xf numFmtId="1" fontId="2" fillId="24" borderId="54" xfId="52" applyNumberFormat="1" applyFont="1" applyFill="1" applyBorder="1" applyAlignment="1">
      <alignment horizontal="center"/>
      <protection/>
    </xf>
    <xf numFmtId="1" fontId="2" fillId="24" borderId="25" xfId="52" applyNumberFormat="1" applyFont="1" applyFill="1" applyBorder="1" applyAlignment="1">
      <alignment horizontal="center"/>
      <protection/>
    </xf>
    <xf numFmtId="1" fontId="2" fillId="24" borderId="36" xfId="52" applyNumberFormat="1" applyFont="1" applyFill="1" applyBorder="1" applyAlignment="1">
      <alignment horizontal="center"/>
      <protection/>
    </xf>
    <xf numFmtId="1" fontId="2" fillId="24" borderId="24" xfId="52" applyNumberFormat="1" applyFont="1" applyFill="1" applyBorder="1" applyAlignment="1">
      <alignment horizontal="center"/>
      <protection/>
    </xf>
    <xf numFmtId="1" fontId="2" fillId="24" borderId="21" xfId="52" applyNumberFormat="1" applyFont="1" applyFill="1" applyBorder="1" applyAlignment="1">
      <alignment horizontal="center"/>
      <protection/>
    </xf>
    <xf numFmtId="0" fontId="0" fillId="24" borderId="55" xfId="0" applyFont="1" applyFill="1" applyBorder="1" applyAlignment="1">
      <alignment horizontal="center"/>
    </xf>
    <xf numFmtId="1" fontId="3" fillId="24" borderId="56" xfId="52" applyNumberFormat="1" applyFont="1" applyFill="1" applyBorder="1" applyAlignment="1">
      <alignment horizontal="center"/>
      <protection/>
    </xf>
    <xf numFmtId="0" fontId="2" fillId="0" borderId="17" xfId="52" applyNumberFormat="1" applyFont="1" applyFill="1" applyBorder="1" applyAlignment="1">
      <alignment horizontal="center"/>
      <protection/>
    </xf>
    <xf numFmtId="1" fontId="2" fillId="24" borderId="55" xfId="52" applyNumberFormat="1" applyFont="1" applyFill="1" applyBorder="1" applyAlignment="1">
      <alignment horizontal="center"/>
      <protection/>
    </xf>
    <xf numFmtId="0" fontId="12" fillId="24" borderId="59" xfId="52" applyFont="1" applyFill="1" applyBorder="1" applyAlignment="1">
      <alignment horizontal="center"/>
      <protection/>
    </xf>
    <xf numFmtId="2" fontId="2" fillId="0" borderId="48" xfId="52" applyNumberFormat="1" applyFont="1" applyFill="1" applyBorder="1" applyAlignment="1">
      <alignment horizontal="center" vertical="center" wrapText="1"/>
      <protection/>
    </xf>
    <xf numFmtId="2" fontId="2" fillId="0" borderId="48" xfId="0" applyNumberFormat="1" applyFont="1" applyFill="1" applyBorder="1" applyAlignment="1">
      <alignment horizontal="center" wrapText="1"/>
    </xf>
    <xf numFmtId="1" fontId="2" fillId="0" borderId="24" xfId="52" applyNumberFormat="1" applyFont="1" applyFill="1" applyBorder="1" applyAlignment="1">
      <alignment horizontal="center"/>
      <protection/>
    </xf>
    <xf numFmtId="2" fontId="2" fillId="0" borderId="0" xfId="52" applyNumberFormat="1" applyFont="1" applyFill="1" applyBorder="1" applyAlignment="1">
      <alignment horizontal="center" vertical="center" wrapText="1"/>
      <protection/>
    </xf>
    <xf numFmtId="2" fontId="2" fillId="0" borderId="20" xfId="52" applyNumberFormat="1" applyFont="1" applyFill="1" applyBorder="1" applyAlignment="1">
      <alignment horizontal="center" vertical="center" wrapText="1"/>
      <protection/>
    </xf>
    <xf numFmtId="0" fontId="2" fillId="24" borderId="0" xfId="52" applyFont="1" applyFill="1" applyBorder="1" applyAlignment="1">
      <alignment horizontal="center"/>
      <protection/>
    </xf>
    <xf numFmtId="0" fontId="42" fillId="24" borderId="56" xfId="52" applyFont="1" applyFill="1" applyBorder="1">
      <alignment/>
      <protection/>
    </xf>
    <xf numFmtId="0" fontId="42" fillId="24" borderId="35" xfId="52" applyFont="1" applyFill="1" applyBorder="1">
      <alignment/>
      <protection/>
    </xf>
    <xf numFmtId="0" fontId="2" fillId="24" borderId="33" xfId="52" applyFont="1" applyFill="1" applyBorder="1" applyAlignment="1">
      <alignment horizontal="center"/>
      <protection/>
    </xf>
    <xf numFmtId="0" fontId="2" fillId="0" borderId="31" xfId="52" applyFont="1" applyFill="1" applyBorder="1" applyAlignment="1">
      <alignment horizontal="center"/>
      <protection/>
    </xf>
    <xf numFmtId="0" fontId="2" fillId="24" borderId="31" xfId="52" applyFont="1" applyFill="1" applyBorder="1" applyAlignment="1">
      <alignment horizontal="center"/>
      <protection/>
    </xf>
    <xf numFmtId="0" fontId="2" fillId="24" borderId="32" xfId="52" applyFont="1" applyFill="1" applyBorder="1" applyAlignment="1">
      <alignment horizontal="center"/>
      <protection/>
    </xf>
    <xf numFmtId="0" fontId="12" fillId="24" borderId="47" xfId="52" applyFont="1" applyFill="1" applyBorder="1" applyAlignment="1">
      <alignment horizontal="center"/>
      <protection/>
    </xf>
    <xf numFmtId="0" fontId="12" fillId="24" borderId="62" xfId="52" applyFont="1" applyFill="1" applyBorder="1" applyAlignment="1">
      <alignment horizontal="center"/>
      <protection/>
    </xf>
    <xf numFmtId="2" fontId="2" fillId="0" borderId="38" xfId="0" applyNumberFormat="1" applyFont="1" applyFill="1" applyBorder="1" applyAlignment="1">
      <alignment horizontal="center" wrapText="1"/>
    </xf>
    <xf numFmtId="0" fontId="5" fillId="0" borderId="20" xfId="52" applyNumberFormat="1" applyFont="1" applyFill="1" applyBorder="1" applyAlignment="1">
      <alignment horizontal="center"/>
      <protection/>
    </xf>
    <xf numFmtId="0" fontId="5" fillId="0" borderId="24" xfId="52" applyNumberFormat="1" applyFont="1" applyFill="1" applyBorder="1" applyAlignment="1">
      <alignment horizontal="center"/>
      <protection/>
    </xf>
    <xf numFmtId="2" fontId="2" fillId="0" borderId="3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38" fillId="0" borderId="20" xfId="52" applyFont="1" applyFill="1" applyBorder="1" applyAlignment="1">
      <alignment horizontal="center"/>
      <protection/>
    </xf>
    <xf numFmtId="0" fontId="40" fillId="0" borderId="24" xfId="0" applyFont="1" applyFill="1" applyBorder="1" applyAlignment="1">
      <alignment/>
    </xf>
    <xf numFmtId="0" fontId="2" fillId="0" borderId="24" xfId="52" applyFont="1" applyFill="1" applyBorder="1" applyAlignment="1">
      <alignment horizontal="center"/>
      <protection/>
    </xf>
    <xf numFmtId="0" fontId="5" fillId="0" borderId="20" xfId="52" applyFont="1" applyFill="1" applyBorder="1" applyAlignment="1">
      <alignment horizontal="center"/>
      <protection/>
    </xf>
    <xf numFmtId="0" fontId="5" fillId="0" borderId="24" xfId="52" applyFont="1" applyFill="1" applyBorder="1" applyAlignment="1">
      <alignment horizontal="center"/>
      <protection/>
    </xf>
    <xf numFmtId="0" fontId="5" fillId="0" borderId="32" xfId="52" applyFont="1" applyFill="1" applyBorder="1" applyAlignment="1">
      <alignment horizontal="center"/>
      <protection/>
    </xf>
    <xf numFmtId="0" fontId="5" fillId="0" borderId="25" xfId="52" applyFont="1" applyFill="1" applyBorder="1" applyAlignment="1">
      <alignment horizontal="center"/>
      <protection/>
    </xf>
    <xf numFmtId="1" fontId="5" fillId="0" borderId="25" xfId="52" applyNumberFormat="1" applyFont="1" applyFill="1" applyBorder="1" applyAlignment="1">
      <alignment horizontal="center"/>
      <protection/>
    </xf>
    <xf numFmtId="0" fontId="7" fillId="7" borderId="0" xfId="52" applyFont="1" applyFill="1" applyBorder="1" applyAlignment="1">
      <alignment horizontal="center" vertical="center"/>
      <protection/>
    </xf>
    <xf numFmtId="49" fontId="2" fillId="7" borderId="40" xfId="52" applyNumberFormat="1" applyFont="1" applyFill="1" applyBorder="1" applyAlignment="1">
      <alignment horizontal="center" vertical="center" textRotation="90" wrapText="1"/>
      <protection/>
    </xf>
    <xf numFmtId="2" fontId="2" fillId="7" borderId="39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 wrapText="1"/>
    </xf>
    <xf numFmtId="0" fontId="0" fillId="7" borderId="40" xfId="0" applyFill="1" applyBorder="1" applyAlignment="1">
      <alignment/>
    </xf>
    <xf numFmtId="0" fontId="38" fillId="7" borderId="20" xfId="52" applyFont="1" applyFill="1" applyBorder="1" applyAlignment="1">
      <alignment horizontal="center"/>
      <protection/>
    </xf>
    <xf numFmtId="0" fontId="38" fillId="7" borderId="24" xfId="52" applyFont="1" applyFill="1" applyBorder="1" applyAlignment="1">
      <alignment horizontal="center"/>
      <protection/>
    </xf>
    <xf numFmtId="0" fontId="40" fillId="7" borderId="24" xfId="0" applyFont="1" applyFill="1" applyBorder="1" applyAlignment="1">
      <alignment/>
    </xf>
    <xf numFmtId="0" fontId="2" fillId="7" borderId="24" xfId="52" applyFont="1" applyFill="1" applyBorder="1" applyAlignment="1">
      <alignment horizontal="center"/>
      <protection/>
    </xf>
    <xf numFmtId="0" fontId="0" fillId="7" borderId="0" xfId="0" applyFill="1" applyAlignment="1">
      <alignment/>
    </xf>
    <xf numFmtId="2" fontId="2" fillId="7" borderId="25" xfId="0" applyNumberFormat="1" applyFont="1" applyFill="1" applyBorder="1" applyAlignment="1">
      <alignment horizontal="center" vertical="center" wrapText="1"/>
    </xf>
    <xf numFmtId="0" fontId="0" fillId="7" borderId="25" xfId="0" applyFill="1" applyBorder="1" applyAlignment="1">
      <alignment/>
    </xf>
    <xf numFmtId="0" fontId="38" fillId="7" borderId="25" xfId="52" applyFont="1" applyFill="1" applyBorder="1" applyAlignment="1">
      <alignment horizontal="center"/>
      <protection/>
    </xf>
    <xf numFmtId="0" fontId="40" fillId="7" borderId="25" xfId="0" applyFont="1" applyFill="1" applyBorder="1" applyAlignment="1">
      <alignment/>
    </xf>
    <xf numFmtId="0" fontId="2" fillId="7" borderId="25" xfId="52" applyFont="1" applyFill="1" applyBorder="1" applyAlignment="1">
      <alignment horizontal="center"/>
      <protection/>
    </xf>
    <xf numFmtId="0" fontId="38" fillId="7" borderId="0" xfId="52" applyFont="1" applyFill="1" applyBorder="1" applyAlignment="1">
      <alignment horizontal="center"/>
      <protection/>
    </xf>
    <xf numFmtId="0" fontId="2" fillId="7" borderId="0" xfId="52" applyFont="1" applyFill="1" applyBorder="1" applyAlignment="1">
      <alignment horizontal="center"/>
      <protection/>
    </xf>
    <xf numFmtId="0" fontId="4" fillId="7" borderId="0" xfId="52" applyFont="1" applyFill="1" applyBorder="1" applyAlignment="1">
      <alignment vertical="center"/>
      <protection/>
    </xf>
    <xf numFmtId="0" fontId="4" fillId="7" borderId="40" xfId="52" applyFont="1" applyFill="1" applyBorder="1" applyAlignment="1">
      <alignment horizontal="center" vertical="center"/>
      <protection/>
    </xf>
    <xf numFmtId="0" fontId="18" fillId="0" borderId="61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49" fontId="2" fillId="7" borderId="42" xfId="52" applyNumberFormat="1" applyFont="1" applyFill="1" applyBorder="1" applyAlignment="1">
      <alignment horizontal="center" vertical="center" textRotation="90" wrapText="1"/>
      <protection/>
    </xf>
    <xf numFmtId="2" fontId="2" fillId="7" borderId="38" xfId="0" applyNumberFormat="1" applyFont="1" applyFill="1" applyBorder="1" applyAlignment="1">
      <alignment horizontal="center" wrapText="1"/>
    </xf>
    <xf numFmtId="1" fontId="2" fillId="7" borderId="25" xfId="0" applyNumberFormat="1" applyFont="1" applyFill="1" applyBorder="1" applyAlignment="1">
      <alignment horizontal="center" wrapText="1"/>
    </xf>
    <xf numFmtId="0" fontId="0" fillId="7" borderId="40" xfId="0" applyFont="1" applyFill="1" applyBorder="1" applyAlignment="1">
      <alignment/>
    </xf>
    <xf numFmtId="0" fontId="5" fillId="7" borderId="20" xfId="52" applyFont="1" applyFill="1" applyBorder="1" applyAlignment="1">
      <alignment horizontal="center"/>
      <protection/>
    </xf>
    <xf numFmtId="0" fontId="5" fillId="7" borderId="24" xfId="52" applyFont="1" applyFill="1" applyBorder="1" applyAlignment="1">
      <alignment horizontal="center"/>
      <protection/>
    </xf>
    <xf numFmtId="1" fontId="2" fillId="7" borderId="24" xfId="52" applyNumberFormat="1" applyFont="1" applyFill="1" applyBorder="1" applyAlignment="1">
      <alignment horizontal="center"/>
      <protection/>
    </xf>
    <xf numFmtId="0" fontId="5" fillId="7" borderId="32" xfId="52" applyFont="1" applyFill="1" applyBorder="1" applyAlignment="1">
      <alignment horizontal="center"/>
      <protection/>
    </xf>
    <xf numFmtId="0" fontId="5" fillId="7" borderId="25" xfId="52" applyFont="1" applyFill="1" applyBorder="1" applyAlignment="1">
      <alignment horizontal="center"/>
      <protection/>
    </xf>
    <xf numFmtId="0" fontId="0" fillId="7" borderId="0" xfId="0" applyFont="1" applyFill="1" applyAlignment="1">
      <alignment/>
    </xf>
    <xf numFmtId="49" fontId="2" fillId="7" borderId="38" xfId="0" applyNumberFormat="1" applyFont="1" applyFill="1" applyBorder="1" applyAlignment="1">
      <alignment horizontal="center" wrapText="1"/>
    </xf>
    <xf numFmtId="0" fontId="2" fillId="7" borderId="20" xfId="52" applyNumberFormat="1" applyFont="1" applyFill="1" applyBorder="1" applyAlignment="1">
      <alignment horizontal="center"/>
      <protection/>
    </xf>
    <xf numFmtId="0" fontId="2" fillId="7" borderId="24" xfId="52" applyNumberFormat="1" applyFont="1" applyFill="1" applyBorder="1" applyAlignment="1">
      <alignment horizontal="center"/>
      <protection/>
    </xf>
    <xf numFmtId="0" fontId="2" fillId="7" borderId="32" xfId="52" applyNumberFormat="1" applyFont="1" applyFill="1" applyBorder="1" applyAlignment="1">
      <alignment horizontal="center"/>
      <protection/>
    </xf>
    <xf numFmtId="0" fontId="2" fillId="7" borderId="25" xfId="52" applyNumberFormat="1" applyFont="1" applyFill="1" applyBorder="1" applyAlignment="1">
      <alignment horizontal="center"/>
      <protection/>
    </xf>
    <xf numFmtId="0" fontId="0" fillId="7" borderId="0" xfId="0" applyFill="1" applyAlignment="1">
      <alignment vertical="center"/>
    </xf>
    <xf numFmtId="0" fontId="0" fillId="7" borderId="18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0" fillId="0" borderId="40" xfId="0" applyFont="1" applyBorder="1" applyAlignment="1">
      <alignment horizontal="right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16" fontId="9" fillId="0" borderId="29" xfId="0" applyNumberFormat="1" applyFont="1" applyBorder="1" applyAlignment="1">
      <alignment horizontal="center" vertical="top" wrapText="1"/>
    </xf>
    <xf numFmtId="16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8" fillId="0" borderId="64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24" borderId="65" xfId="5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24" borderId="29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24" borderId="0" xfId="52" applyFont="1" applyFill="1" applyAlignment="1">
      <alignment/>
      <protection/>
    </xf>
    <xf numFmtId="0" fontId="41" fillId="0" borderId="0" xfId="0" applyFont="1" applyAlignment="1">
      <alignment/>
    </xf>
    <xf numFmtId="0" fontId="4" fillId="7" borderId="0" xfId="52" applyFont="1" applyFill="1" applyBorder="1" applyAlignment="1">
      <alignment horizontal="center" vertical="center"/>
      <protection/>
    </xf>
    <xf numFmtId="0" fontId="4" fillId="24" borderId="40" xfId="52" applyFont="1" applyFill="1" applyBorder="1" applyAlignment="1">
      <alignment horizontal="center"/>
      <protection/>
    </xf>
    <xf numFmtId="0" fontId="48" fillId="0" borderId="40" xfId="0" applyFont="1" applyBorder="1" applyAlignment="1">
      <alignment horizontal="center"/>
    </xf>
    <xf numFmtId="0" fontId="7" fillId="24" borderId="0" xfId="52" applyFont="1" applyFill="1" applyBorder="1" applyAlignment="1">
      <alignment horizontal="center" vertical="center" wrapText="1"/>
      <protection/>
    </xf>
    <xf numFmtId="0" fontId="5" fillId="7" borderId="20" xfId="52" applyNumberFormat="1" applyFont="1" applyFill="1" applyBorder="1" applyAlignment="1">
      <alignment horizontal="center"/>
      <protection/>
    </xf>
    <xf numFmtId="0" fontId="5" fillId="7" borderId="24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9"/>
  <sheetViews>
    <sheetView zoomScalePageLayoutView="0" workbookViewId="0" topLeftCell="A13">
      <selection activeCell="B53" sqref="B53"/>
    </sheetView>
  </sheetViews>
  <sheetFormatPr defaultColWidth="9.140625" defaultRowHeight="12.75"/>
  <cols>
    <col min="1" max="1" width="5.28125" style="1" customWidth="1"/>
    <col min="2" max="2" width="9.28125" style="1" customWidth="1"/>
    <col min="3" max="13" width="7.28125" style="1" customWidth="1"/>
    <col min="14" max="16384" width="9.140625" style="1" customWidth="1"/>
  </cols>
  <sheetData>
    <row r="1" spans="1:13" s="16" customFormat="1" ht="16.5" thickBot="1">
      <c r="A1" s="292" t="s">
        <v>50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24.75" customHeight="1" thickBot="1">
      <c r="A2" s="293" t="s">
        <v>34</v>
      </c>
      <c r="B2" s="293" t="s">
        <v>35</v>
      </c>
      <c r="C2" s="2" t="s">
        <v>36</v>
      </c>
      <c r="D2" s="2" t="s">
        <v>37</v>
      </c>
      <c r="E2" s="295" t="s">
        <v>42</v>
      </c>
      <c r="F2" s="296"/>
      <c r="G2" s="3" t="s">
        <v>43</v>
      </c>
      <c r="H2" s="3" t="s">
        <v>44</v>
      </c>
      <c r="I2" s="4" t="s">
        <v>45</v>
      </c>
      <c r="J2" s="299" t="s">
        <v>38</v>
      </c>
      <c r="K2" s="300"/>
      <c r="L2" s="300"/>
      <c r="M2" s="301"/>
    </row>
    <row r="3" spans="1:13" ht="27" customHeight="1" thickBot="1">
      <c r="A3" s="294"/>
      <c r="B3" s="294"/>
      <c r="C3" s="5">
        <v>1</v>
      </c>
      <c r="D3" s="5">
        <v>2</v>
      </c>
      <c r="E3" s="5">
        <v>3</v>
      </c>
      <c r="F3" s="5">
        <v>4</v>
      </c>
      <c r="G3" s="6" t="s">
        <v>46</v>
      </c>
      <c r="H3" s="7" t="s">
        <v>47</v>
      </c>
      <c r="I3" s="5" t="s">
        <v>48</v>
      </c>
      <c r="J3" s="5">
        <v>1</v>
      </c>
      <c r="K3" s="5">
        <v>2</v>
      </c>
      <c r="L3" s="5">
        <v>3</v>
      </c>
      <c r="M3" s="5">
        <v>4</v>
      </c>
    </row>
    <row r="4" spans="1:13" s="9" customFormat="1" ht="14.25" customHeight="1" thickBot="1">
      <c r="A4" s="305">
        <v>1</v>
      </c>
      <c r="B4" s="8" t="s">
        <v>39</v>
      </c>
      <c r="C4" s="8">
        <v>100</v>
      </c>
      <c r="D4" s="8">
        <v>70</v>
      </c>
      <c r="E4" s="8">
        <v>55</v>
      </c>
      <c r="F4" s="8">
        <v>45</v>
      </c>
      <c r="G4" s="8">
        <v>35</v>
      </c>
      <c r="H4" s="8">
        <v>23</v>
      </c>
      <c r="I4" s="8">
        <v>13</v>
      </c>
      <c r="J4" s="8">
        <v>6</v>
      </c>
      <c r="K4" s="8">
        <v>5</v>
      </c>
      <c r="L4" s="8">
        <v>3</v>
      </c>
      <c r="M4" s="8">
        <v>2</v>
      </c>
    </row>
    <row r="5" spans="1:13" s="9" customFormat="1" ht="14.25" customHeight="1" thickBot="1">
      <c r="A5" s="272"/>
      <c r="B5" s="10" t="s">
        <v>40</v>
      </c>
      <c r="C5" s="10">
        <v>80</v>
      </c>
      <c r="D5" s="10">
        <v>56</v>
      </c>
      <c r="E5" s="10">
        <v>44</v>
      </c>
      <c r="F5" s="10">
        <v>36</v>
      </c>
      <c r="G5" s="10">
        <v>28</v>
      </c>
      <c r="H5" s="10">
        <v>18</v>
      </c>
      <c r="I5" s="10">
        <v>11</v>
      </c>
      <c r="J5" s="10">
        <v>4</v>
      </c>
      <c r="K5" s="10"/>
      <c r="L5" s="10"/>
      <c r="M5" s="10"/>
    </row>
    <row r="6" spans="1:13" s="9" customFormat="1" ht="14.25" customHeight="1" thickBot="1">
      <c r="A6" s="272"/>
      <c r="B6" s="11" t="s">
        <v>47</v>
      </c>
      <c r="C6" s="10">
        <v>50</v>
      </c>
      <c r="D6" s="10">
        <v>35</v>
      </c>
      <c r="E6" s="10">
        <v>28</v>
      </c>
      <c r="F6" s="10">
        <v>23</v>
      </c>
      <c r="G6" s="10">
        <v>18</v>
      </c>
      <c r="H6" s="10">
        <v>11</v>
      </c>
      <c r="I6" s="10"/>
      <c r="J6" s="10">
        <v>3</v>
      </c>
      <c r="K6" s="10"/>
      <c r="L6" s="10"/>
      <c r="M6" s="10"/>
    </row>
    <row r="7" spans="1:13" s="9" customFormat="1" ht="14.25" customHeight="1" thickBot="1">
      <c r="A7" s="273"/>
      <c r="B7" s="12" t="s">
        <v>49</v>
      </c>
      <c r="C7" s="13">
        <v>35</v>
      </c>
      <c r="D7" s="13">
        <v>25</v>
      </c>
      <c r="E7" s="13">
        <v>20</v>
      </c>
      <c r="F7" s="13">
        <v>16</v>
      </c>
      <c r="G7" s="13">
        <v>12</v>
      </c>
      <c r="H7" s="13"/>
      <c r="I7" s="13"/>
      <c r="J7" s="13">
        <v>2</v>
      </c>
      <c r="K7" s="13"/>
      <c r="L7" s="13"/>
      <c r="M7" s="13"/>
    </row>
    <row r="8" spans="1:13" s="9" customFormat="1" ht="14.25" customHeight="1" thickBot="1" thickTop="1">
      <c r="A8" s="272">
        <v>2</v>
      </c>
      <c r="B8" s="10" t="s">
        <v>39</v>
      </c>
      <c r="C8" s="10">
        <v>90</v>
      </c>
      <c r="D8" s="10">
        <v>63</v>
      </c>
      <c r="E8" s="10">
        <v>50</v>
      </c>
      <c r="F8" s="10">
        <v>41</v>
      </c>
      <c r="G8" s="10">
        <v>32</v>
      </c>
      <c r="H8" s="10">
        <v>20</v>
      </c>
      <c r="I8" s="10">
        <v>11</v>
      </c>
      <c r="J8" s="10">
        <v>5</v>
      </c>
      <c r="K8" s="10">
        <v>4</v>
      </c>
      <c r="L8" s="10">
        <v>3</v>
      </c>
      <c r="M8" s="10">
        <v>2</v>
      </c>
    </row>
    <row r="9" spans="1:13" s="9" customFormat="1" ht="14.25" customHeight="1" thickBot="1">
      <c r="A9" s="272"/>
      <c r="B9" s="10" t="s">
        <v>40</v>
      </c>
      <c r="C9" s="10">
        <v>75</v>
      </c>
      <c r="D9" s="10">
        <v>53</v>
      </c>
      <c r="E9" s="10">
        <v>42</v>
      </c>
      <c r="F9" s="10">
        <v>34</v>
      </c>
      <c r="G9" s="10">
        <v>26</v>
      </c>
      <c r="H9" s="10">
        <v>17</v>
      </c>
      <c r="I9" s="10">
        <v>9</v>
      </c>
      <c r="J9" s="10">
        <v>4</v>
      </c>
      <c r="K9" s="10"/>
      <c r="L9" s="10"/>
      <c r="M9" s="10"/>
    </row>
    <row r="10" spans="1:13" s="9" customFormat="1" ht="14.25" customHeight="1" thickBot="1">
      <c r="A10" s="272"/>
      <c r="B10" s="11" t="s">
        <v>47</v>
      </c>
      <c r="C10" s="10">
        <v>45</v>
      </c>
      <c r="D10" s="10">
        <v>32</v>
      </c>
      <c r="E10" s="10">
        <v>25</v>
      </c>
      <c r="F10" s="10">
        <v>21</v>
      </c>
      <c r="G10" s="10">
        <v>16</v>
      </c>
      <c r="H10" s="10">
        <v>10</v>
      </c>
      <c r="I10" s="10"/>
      <c r="J10" s="10">
        <v>3</v>
      </c>
      <c r="K10" s="10"/>
      <c r="L10" s="10"/>
      <c r="M10" s="10"/>
    </row>
    <row r="11" spans="1:13" s="9" customFormat="1" ht="14.25" customHeight="1" thickBot="1">
      <c r="A11" s="306"/>
      <c r="B11" s="14" t="s">
        <v>49</v>
      </c>
      <c r="C11" s="10">
        <v>30</v>
      </c>
      <c r="D11" s="10">
        <v>21</v>
      </c>
      <c r="E11" s="10">
        <v>17</v>
      </c>
      <c r="F11" s="10">
        <v>14</v>
      </c>
      <c r="G11" s="10">
        <v>11</v>
      </c>
      <c r="H11" s="10"/>
      <c r="I11" s="10"/>
      <c r="J11" s="10">
        <v>2</v>
      </c>
      <c r="K11" s="10"/>
      <c r="L11" s="10"/>
      <c r="M11" s="10"/>
    </row>
    <row r="12" spans="1:13" s="16" customFormat="1" ht="16.5" thickBot="1">
      <c r="A12" s="292" t="s">
        <v>51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</row>
    <row r="13" spans="1:13" ht="24.75" customHeight="1" thickBot="1">
      <c r="A13" s="293" t="s">
        <v>34</v>
      </c>
      <c r="B13" s="293" t="s">
        <v>35</v>
      </c>
      <c r="C13" s="2" t="s">
        <v>36</v>
      </c>
      <c r="D13" s="2" t="s">
        <v>37</v>
      </c>
      <c r="E13" s="295" t="s">
        <v>42</v>
      </c>
      <c r="F13" s="296"/>
      <c r="G13" s="3" t="s">
        <v>43</v>
      </c>
      <c r="H13" s="3" t="s">
        <v>44</v>
      </c>
      <c r="I13" s="4" t="s">
        <v>45</v>
      </c>
      <c r="J13" s="299" t="s">
        <v>38</v>
      </c>
      <c r="K13" s="300"/>
      <c r="L13" s="300"/>
      <c r="M13" s="301"/>
    </row>
    <row r="14" spans="1:13" ht="24.75" customHeight="1" thickBot="1">
      <c r="A14" s="294"/>
      <c r="B14" s="294"/>
      <c r="C14" s="5">
        <v>1</v>
      </c>
      <c r="D14" s="5">
        <v>2</v>
      </c>
      <c r="E14" s="5">
        <v>3</v>
      </c>
      <c r="F14" s="5">
        <v>4</v>
      </c>
      <c r="G14" s="6" t="s">
        <v>46</v>
      </c>
      <c r="H14" s="7" t="s">
        <v>47</v>
      </c>
      <c r="I14" s="5" t="s">
        <v>48</v>
      </c>
      <c r="J14" s="5">
        <v>1</v>
      </c>
      <c r="K14" s="5">
        <v>2</v>
      </c>
      <c r="L14" s="5">
        <v>3</v>
      </c>
      <c r="M14" s="5">
        <v>4</v>
      </c>
    </row>
    <row r="15" spans="1:13" s="9" customFormat="1" ht="14.25" customHeight="1" thickBot="1">
      <c r="A15" s="305">
        <v>1</v>
      </c>
      <c r="B15" s="8" t="s">
        <v>39</v>
      </c>
      <c r="C15" s="8">
        <v>70</v>
      </c>
      <c r="D15" s="8">
        <v>49</v>
      </c>
      <c r="E15" s="8">
        <v>38</v>
      </c>
      <c r="F15" s="8">
        <v>31</v>
      </c>
      <c r="G15" s="8">
        <v>25</v>
      </c>
      <c r="H15" s="8">
        <v>16</v>
      </c>
      <c r="I15" s="8">
        <v>9</v>
      </c>
      <c r="J15" s="8">
        <v>4</v>
      </c>
      <c r="K15" s="8">
        <v>3</v>
      </c>
      <c r="L15" s="8">
        <v>2</v>
      </c>
      <c r="M15" s="8">
        <v>1</v>
      </c>
    </row>
    <row r="16" spans="1:13" s="9" customFormat="1" ht="14.25" customHeight="1" thickBot="1">
      <c r="A16" s="272"/>
      <c r="B16" s="10" t="s">
        <v>40</v>
      </c>
      <c r="C16" s="10">
        <v>60</v>
      </c>
      <c r="D16" s="10">
        <v>42</v>
      </c>
      <c r="E16" s="10">
        <v>33</v>
      </c>
      <c r="F16" s="10">
        <v>27</v>
      </c>
      <c r="G16" s="10">
        <v>21</v>
      </c>
      <c r="H16" s="10">
        <v>13</v>
      </c>
      <c r="I16" s="10">
        <v>7</v>
      </c>
      <c r="J16" s="10">
        <v>3</v>
      </c>
      <c r="K16" s="10"/>
      <c r="L16" s="10"/>
      <c r="M16" s="10"/>
    </row>
    <row r="17" spans="1:13" s="9" customFormat="1" ht="14.25" customHeight="1" thickBot="1">
      <c r="A17" s="272"/>
      <c r="B17" s="11" t="s">
        <v>47</v>
      </c>
      <c r="C17" s="10">
        <v>35</v>
      </c>
      <c r="D17" s="10">
        <v>25</v>
      </c>
      <c r="E17" s="10">
        <v>20</v>
      </c>
      <c r="F17" s="10">
        <v>16</v>
      </c>
      <c r="G17" s="10">
        <v>12</v>
      </c>
      <c r="H17" s="10">
        <v>8</v>
      </c>
      <c r="I17" s="10"/>
      <c r="J17" s="10">
        <v>3</v>
      </c>
      <c r="K17" s="10"/>
      <c r="L17" s="10"/>
      <c r="M17" s="10"/>
    </row>
    <row r="18" spans="1:13" s="9" customFormat="1" ht="14.25" customHeight="1" thickBot="1">
      <c r="A18" s="273"/>
      <c r="B18" s="12" t="s">
        <v>49</v>
      </c>
      <c r="C18" s="13">
        <v>25</v>
      </c>
      <c r="D18" s="13">
        <v>18</v>
      </c>
      <c r="E18" s="13">
        <v>14</v>
      </c>
      <c r="F18" s="13">
        <v>11</v>
      </c>
      <c r="G18" s="13">
        <v>9</v>
      </c>
      <c r="H18" s="13"/>
      <c r="I18" s="13"/>
      <c r="J18" s="13">
        <v>2</v>
      </c>
      <c r="K18" s="13"/>
      <c r="L18" s="13"/>
      <c r="M18" s="13"/>
    </row>
    <row r="19" spans="1:13" s="9" customFormat="1" ht="14.25" customHeight="1" thickBot="1" thickTop="1">
      <c r="A19" s="272">
        <v>2</v>
      </c>
      <c r="B19" s="10" t="s">
        <v>39</v>
      </c>
      <c r="C19" s="10">
        <v>60</v>
      </c>
      <c r="D19" s="10">
        <v>42</v>
      </c>
      <c r="E19" s="10">
        <v>33</v>
      </c>
      <c r="F19" s="10">
        <v>27</v>
      </c>
      <c r="G19" s="10">
        <v>21</v>
      </c>
      <c r="H19" s="10">
        <v>13</v>
      </c>
      <c r="I19" s="10">
        <v>7</v>
      </c>
      <c r="J19" s="10">
        <v>4</v>
      </c>
      <c r="K19" s="10">
        <v>3</v>
      </c>
      <c r="L19" s="10">
        <v>2</v>
      </c>
      <c r="M19" s="10">
        <v>1</v>
      </c>
    </row>
    <row r="20" spans="1:13" s="9" customFormat="1" ht="14.25" customHeight="1" thickBot="1">
      <c r="A20" s="272"/>
      <c r="B20" s="10" t="s">
        <v>40</v>
      </c>
      <c r="C20" s="10">
        <v>50</v>
      </c>
      <c r="D20" s="10">
        <v>35</v>
      </c>
      <c r="E20" s="10">
        <v>28</v>
      </c>
      <c r="F20" s="10">
        <v>23</v>
      </c>
      <c r="G20" s="10">
        <v>18</v>
      </c>
      <c r="H20" s="10">
        <v>11</v>
      </c>
      <c r="I20" s="10">
        <v>6</v>
      </c>
      <c r="J20" s="10">
        <v>3</v>
      </c>
      <c r="K20" s="10"/>
      <c r="L20" s="10"/>
      <c r="M20" s="10"/>
    </row>
    <row r="21" spans="1:13" s="9" customFormat="1" ht="14.25" customHeight="1" thickBot="1">
      <c r="A21" s="272"/>
      <c r="B21" s="11" t="s">
        <v>47</v>
      </c>
      <c r="C21" s="10">
        <v>30</v>
      </c>
      <c r="D21" s="10">
        <v>21</v>
      </c>
      <c r="E21" s="10">
        <v>17</v>
      </c>
      <c r="F21" s="10">
        <v>14</v>
      </c>
      <c r="G21" s="10">
        <v>11</v>
      </c>
      <c r="H21" s="10">
        <v>7</v>
      </c>
      <c r="I21" s="10"/>
      <c r="J21" s="10">
        <v>3</v>
      </c>
      <c r="K21" s="10"/>
      <c r="L21" s="10"/>
      <c r="M21" s="10"/>
    </row>
    <row r="22" spans="1:13" s="9" customFormat="1" ht="14.25" customHeight="1" thickBot="1">
      <c r="A22" s="306"/>
      <c r="B22" s="14" t="s">
        <v>49</v>
      </c>
      <c r="C22" s="10">
        <v>20</v>
      </c>
      <c r="D22" s="10">
        <v>14</v>
      </c>
      <c r="E22" s="10">
        <v>11</v>
      </c>
      <c r="F22" s="10">
        <v>9</v>
      </c>
      <c r="G22" s="10">
        <v>7</v>
      </c>
      <c r="H22" s="10"/>
      <c r="I22" s="10"/>
      <c r="J22" s="10">
        <v>2</v>
      </c>
      <c r="K22" s="10"/>
      <c r="L22" s="10"/>
      <c r="M22" s="10"/>
    </row>
    <row r="23" spans="1:13" s="16" customFormat="1" ht="16.5" thickBot="1">
      <c r="A23" s="292" t="s">
        <v>52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</row>
    <row r="24" spans="1:13" ht="24.75" customHeight="1" thickBot="1">
      <c r="A24" s="293" t="s">
        <v>34</v>
      </c>
      <c r="B24" s="293" t="s">
        <v>35</v>
      </c>
      <c r="C24" s="2" t="s">
        <v>36</v>
      </c>
      <c r="D24" s="2" t="s">
        <v>37</v>
      </c>
      <c r="E24" s="295" t="s">
        <v>42</v>
      </c>
      <c r="F24" s="296"/>
      <c r="G24" s="3" t="s">
        <v>43</v>
      </c>
      <c r="H24" s="3" t="s">
        <v>44</v>
      </c>
      <c r="I24" s="4" t="s">
        <v>45</v>
      </c>
      <c r="J24" s="299" t="s">
        <v>38</v>
      </c>
      <c r="K24" s="300"/>
      <c r="L24" s="300"/>
      <c r="M24" s="301"/>
    </row>
    <row r="25" spans="1:13" ht="24.75" customHeight="1" thickBot="1">
      <c r="A25" s="294"/>
      <c r="B25" s="294"/>
      <c r="C25" s="5">
        <v>1</v>
      </c>
      <c r="D25" s="5">
        <v>2</v>
      </c>
      <c r="E25" s="5">
        <v>3</v>
      </c>
      <c r="F25" s="5">
        <v>4</v>
      </c>
      <c r="G25" s="6" t="s">
        <v>46</v>
      </c>
      <c r="H25" s="7" t="s">
        <v>47</v>
      </c>
      <c r="I25" s="5" t="s">
        <v>48</v>
      </c>
      <c r="J25" s="5">
        <v>1</v>
      </c>
      <c r="K25" s="5">
        <v>2</v>
      </c>
      <c r="L25" s="5">
        <v>3</v>
      </c>
      <c r="M25" s="5">
        <v>4</v>
      </c>
    </row>
    <row r="26" spans="1:13" s="9" customFormat="1" ht="14.25" customHeight="1" thickBot="1">
      <c r="A26" s="305">
        <v>1</v>
      </c>
      <c r="B26" s="8" t="s">
        <v>39</v>
      </c>
      <c r="C26" s="8">
        <v>40</v>
      </c>
      <c r="D26" s="8">
        <v>28</v>
      </c>
      <c r="E26" s="8">
        <v>22</v>
      </c>
      <c r="F26" s="8">
        <v>18</v>
      </c>
      <c r="G26" s="8">
        <v>14</v>
      </c>
      <c r="H26" s="8">
        <v>9</v>
      </c>
      <c r="I26" s="8">
        <v>5</v>
      </c>
      <c r="J26" s="8">
        <v>4</v>
      </c>
      <c r="K26" s="8">
        <v>3</v>
      </c>
      <c r="L26" s="8">
        <v>2</v>
      </c>
      <c r="M26" s="8">
        <v>1</v>
      </c>
    </row>
    <row r="27" spans="1:13" s="9" customFormat="1" ht="14.25" customHeight="1" thickBot="1">
      <c r="A27" s="272"/>
      <c r="B27" s="10" t="s">
        <v>40</v>
      </c>
      <c r="C27" s="10">
        <v>30</v>
      </c>
      <c r="D27" s="10">
        <v>21</v>
      </c>
      <c r="E27" s="10">
        <v>17</v>
      </c>
      <c r="F27" s="10">
        <v>14</v>
      </c>
      <c r="G27" s="10">
        <v>11</v>
      </c>
      <c r="H27" s="10">
        <v>7</v>
      </c>
      <c r="I27" s="10">
        <v>4</v>
      </c>
      <c r="J27" s="10">
        <v>3</v>
      </c>
      <c r="K27" s="10"/>
      <c r="L27" s="10"/>
      <c r="M27" s="10"/>
    </row>
    <row r="28" spans="1:13" s="9" customFormat="1" ht="14.25" customHeight="1" thickBot="1">
      <c r="A28" s="272"/>
      <c r="B28" s="11" t="s">
        <v>47</v>
      </c>
      <c r="C28" s="10">
        <v>20</v>
      </c>
      <c r="D28" s="10">
        <v>14</v>
      </c>
      <c r="E28" s="10">
        <v>11</v>
      </c>
      <c r="F28" s="10">
        <v>9</v>
      </c>
      <c r="G28" s="10">
        <v>7</v>
      </c>
      <c r="H28" s="10">
        <v>5</v>
      </c>
      <c r="I28" s="10"/>
      <c r="J28" s="10">
        <v>2</v>
      </c>
      <c r="K28" s="10"/>
      <c r="L28" s="10"/>
      <c r="M28" s="10"/>
    </row>
    <row r="29" spans="1:13" s="9" customFormat="1" ht="14.25" customHeight="1" thickBot="1">
      <c r="A29" s="273"/>
      <c r="B29" s="12" t="s">
        <v>49</v>
      </c>
      <c r="C29" s="13">
        <v>15</v>
      </c>
      <c r="D29" s="13">
        <v>11</v>
      </c>
      <c r="E29" s="13">
        <v>9</v>
      </c>
      <c r="F29" s="13">
        <v>7</v>
      </c>
      <c r="G29" s="13">
        <v>5</v>
      </c>
      <c r="H29" s="13"/>
      <c r="I29" s="13"/>
      <c r="J29" s="13">
        <v>1</v>
      </c>
      <c r="K29" s="13"/>
      <c r="L29" s="13"/>
      <c r="M29" s="13"/>
    </row>
    <row r="30" spans="1:13" s="9" customFormat="1" ht="14.25" customHeight="1" thickBot="1" thickTop="1">
      <c r="A30" s="272">
        <v>2</v>
      </c>
      <c r="B30" s="10" t="s">
        <v>39</v>
      </c>
      <c r="C30" s="10">
        <v>35</v>
      </c>
      <c r="D30" s="10">
        <v>25</v>
      </c>
      <c r="E30" s="10">
        <v>20</v>
      </c>
      <c r="F30" s="10">
        <v>16</v>
      </c>
      <c r="G30" s="10">
        <v>12</v>
      </c>
      <c r="H30" s="10">
        <v>8</v>
      </c>
      <c r="I30" s="10">
        <v>5</v>
      </c>
      <c r="J30" s="10">
        <v>4</v>
      </c>
      <c r="K30" s="10">
        <v>3</v>
      </c>
      <c r="L30" s="10">
        <v>2</v>
      </c>
      <c r="M30" s="10">
        <v>1</v>
      </c>
    </row>
    <row r="31" spans="1:13" s="9" customFormat="1" ht="14.25" customHeight="1" thickBot="1">
      <c r="A31" s="272"/>
      <c r="B31" s="10" t="s">
        <v>40</v>
      </c>
      <c r="C31" s="10">
        <v>25</v>
      </c>
      <c r="D31" s="10">
        <v>18</v>
      </c>
      <c r="E31" s="10">
        <v>14</v>
      </c>
      <c r="F31" s="10">
        <v>11</v>
      </c>
      <c r="G31" s="10">
        <v>9</v>
      </c>
      <c r="H31" s="10">
        <v>6</v>
      </c>
      <c r="I31" s="10">
        <v>3</v>
      </c>
      <c r="J31" s="10">
        <v>2</v>
      </c>
      <c r="K31" s="10"/>
      <c r="L31" s="10"/>
      <c r="M31" s="10"/>
    </row>
    <row r="32" spans="1:13" s="9" customFormat="1" ht="14.25" customHeight="1" thickBot="1">
      <c r="A32" s="272"/>
      <c r="B32" s="11" t="s">
        <v>47</v>
      </c>
      <c r="C32" s="10">
        <v>18</v>
      </c>
      <c r="D32" s="10">
        <v>12</v>
      </c>
      <c r="E32" s="10">
        <v>10</v>
      </c>
      <c r="F32" s="10">
        <v>8</v>
      </c>
      <c r="G32" s="10">
        <v>6</v>
      </c>
      <c r="H32" s="10">
        <v>4</v>
      </c>
      <c r="I32" s="10"/>
      <c r="J32" s="10">
        <v>1</v>
      </c>
      <c r="K32" s="10"/>
      <c r="L32" s="10"/>
      <c r="M32" s="10"/>
    </row>
    <row r="33" spans="1:13" s="9" customFormat="1" ht="14.25" customHeight="1" thickBot="1">
      <c r="A33" s="306"/>
      <c r="B33" s="14" t="s">
        <v>49</v>
      </c>
      <c r="C33" s="10">
        <v>12</v>
      </c>
      <c r="D33" s="10">
        <v>9</v>
      </c>
      <c r="E33" s="10">
        <v>7</v>
      </c>
      <c r="F33" s="10">
        <v>5</v>
      </c>
      <c r="G33" s="10">
        <v>4</v>
      </c>
      <c r="H33" s="10"/>
      <c r="I33" s="10"/>
      <c r="J33" s="10">
        <v>1</v>
      </c>
      <c r="K33" s="10"/>
      <c r="L33" s="10"/>
      <c r="M33" s="10"/>
    </row>
    <row r="34" spans="1:13" s="16" customFormat="1" ht="16.5" thickBot="1">
      <c r="A34" s="292" t="s">
        <v>53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</row>
    <row r="35" spans="1:13" ht="24.75" customHeight="1" thickBot="1">
      <c r="A35" s="293" t="s">
        <v>34</v>
      </c>
      <c r="B35" s="293" t="s">
        <v>35</v>
      </c>
      <c r="C35" s="2" t="s">
        <v>36</v>
      </c>
      <c r="D35" s="2" t="s">
        <v>37</v>
      </c>
      <c r="E35" s="295" t="s">
        <v>42</v>
      </c>
      <c r="F35" s="296"/>
      <c r="G35" s="3" t="s">
        <v>43</v>
      </c>
      <c r="H35" s="3" t="s">
        <v>44</v>
      </c>
      <c r="I35" s="4" t="s">
        <v>45</v>
      </c>
      <c r="J35" s="299" t="s">
        <v>38</v>
      </c>
      <c r="K35" s="300"/>
      <c r="L35" s="300"/>
      <c r="M35" s="301"/>
    </row>
    <row r="36" spans="1:13" ht="24.75" customHeight="1" thickBot="1">
      <c r="A36" s="294"/>
      <c r="B36" s="294"/>
      <c r="C36" s="5">
        <v>1</v>
      </c>
      <c r="D36" s="5">
        <v>2</v>
      </c>
      <c r="E36" s="5">
        <v>3</v>
      </c>
      <c r="F36" s="5">
        <v>4</v>
      </c>
      <c r="G36" s="6" t="s">
        <v>46</v>
      </c>
      <c r="H36" s="7" t="s">
        <v>47</v>
      </c>
      <c r="I36" s="5" t="s">
        <v>48</v>
      </c>
      <c r="J36" s="5">
        <v>1</v>
      </c>
      <c r="K36" s="5">
        <v>2</v>
      </c>
      <c r="L36" s="5">
        <v>3</v>
      </c>
      <c r="M36" s="5">
        <v>4</v>
      </c>
    </row>
    <row r="37" spans="1:13" s="9" customFormat="1" ht="14.25" customHeight="1" thickBot="1">
      <c r="A37" s="302" t="s">
        <v>41</v>
      </c>
      <c r="B37" s="10" t="s">
        <v>39</v>
      </c>
      <c r="C37" s="10">
        <v>30</v>
      </c>
      <c r="D37" s="10">
        <v>21</v>
      </c>
      <c r="E37" s="10">
        <v>17</v>
      </c>
      <c r="F37" s="10">
        <v>14</v>
      </c>
      <c r="G37" s="10">
        <v>11</v>
      </c>
      <c r="H37" s="10">
        <v>7</v>
      </c>
      <c r="I37" s="10">
        <v>4</v>
      </c>
      <c r="J37" s="10">
        <v>3</v>
      </c>
      <c r="K37" s="10">
        <v>2</v>
      </c>
      <c r="L37" s="10">
        <v>1</v>
      </c>
      <c r="M37" s="10"/>
    </row>
    <row r="38" spans="1:13" s="9" customFormat="1" ht="14.25" customHeight="1" thickBot="1">
      <c r="A38" s="303"/>
      <c r="B38" s="10" t="s">
        <v>40</v>
      </c>
      <c r="C38" s="10">
        <v>25</v>
      </c>
      <c r="D38" s="10">
        <v>18</v>
      </c>
      <c r="E38" s="10">
        <v>14</v>
      </c>
      <c r="F38" s="10">
        <v>11</v>
      </c>
      <c r="G38" s="10">
        <v>9</v>
      </c>
      <c r="H38" s="10">
        <v>6</v>
      </c>
      <c r="I38" s="10">
        <v>3</v>
      </c>
      <c r="J38" s="10">
        <v>2</v>
      </c>
      <c r="K38" s="10">
        <v>1</v>
      </c>
      <c r="L38" s="10"/>
      <c r="M38" s="10"/>
    </row>
    <row r="39" spans="1:13" s="9" customFormat="1" ht="14.25" customHeight="1" thickBot="1">
      <c r="A39" s="303"/>
      <c r="B39" s="11" t="s">
        <v>47</v>
      </c>
      <c r="C39" s="10">
        <v>15</v>
      </c>
      <c r="D39" s="10">
        <v>11</v>
      </c>
      <c r="E39" s="10">
        <v>9</v>
      </c>
      <c r="F39" s="10">
        <v>7</v>
      </c>
      <c r="G39" s="10">
        <v>5</v>
      </c>
      <c r="H39" s="10">
        <v>3</v>
      </c>
      <c r="I39" s="10"/>
      <c r="J39" s="10">
        <v>1</v>
      </c>
      <c r="K39" s="10"/>
      <c r="L39" s="10"/>
      <c r="M39" s="10"/>
    </row>
    <row r="40" spans="1:13" s="9" customFormat="1" ht="14.25" customHeight="1" thickBot="1">
      <c r="A40" s="304"/>
      <c r="B40" s="14" t="s">
        <v>49</v>
      </c>
      <c r="C40" s="10">
        <v>10</v>
      </c>
      <c r="D40" s="10">
        <v>7</v>
      </c>
      <c r="E40" s="10">
        <v>5</v>
      </c>
      <c r="F40" s="10">
        <v>4</v>
      </c>
      <c r="G40" s="10">
        <v>3</v>
      </c>
      <c r="H40" s="10"/>
      <c r="I40" s="10"/>
      <c r="J40" s="10">
        <v>1</v>
      </c>
      <c r="K40" s="10"/>
      <c r="L40" s="10"/>
      <c r="M40" s="10"/>
    </row>
    <row r="41" spans="1:13" s="16" customFormat="1" ht="16.5" thickBot="1">
      <c r="A41" s="297" t="s">
        <v>54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</row>
    <row r="42" spans="1:13" ht="30.75" customHeight="1" thickBot="1">
      <c r="A42" s="293" t="s">
        <v>34</v>
      </c>
      <c r="B42" s="2" t="s">
        <v>36</v>
      </c>
      <c r="C42" s="2" t="s">
        <v>37</v>
      </c>
      <c r="D42" s="295" t="s">
        <v>42</v>
      </c>
      <c r="E42" s="296"/>
      <c r="F42" s="3" t="s">
        <v>43</v>
      </c>
      <c r="G42" s="3" t="s">
        <v>44</v>
      </c>
      <c r="H42" s="4" t="s">
        <v>45</v>
      </c>
      <c r="I42" s="4" t="s">
        <v>63</v>
      </c>
      <c r="J42" s="298" t="s">
        <v>62</v>
      </c>
      <c r="K42" s="298"/>
      <c r="L42" s="298"/>
      <c r="M42" s="298"/>
    </row>
    <row r="43" spans="1:12" ht="16.5" thickBot="1">
      <c r="A43" s="294"/>
      <c r="B43" s="5">
        <v>1</v>
      </c>
      <c r="C43" s="5">
        <v>2</v>
      </c>
      <c r="D43" s="5">
        <v>3</v>
      </c>
      <c r="E43" s="5">
        <v>4</v>
      </c>
      <c r="F43" s="6" t="s">
        <v>46</v>
      </c>
      <c r="G43" s="7" t="s">
        <v>47</v>
      </c>
      <c r="H43" s="5" t="s">
        <v>48</v>
      </c>
      <c r="I43" s="5"/>
      <c r="J43" s="291" t="s">
        <v>55</v>
      </c>
      <c r="K43" s="291"/>
      <c r="L43" s="17">
        <v>1.2</v>
      </c>
    </row>
    <row r="44" spans="1:12" s="9" customFormat="1" ht="14.25" customHeight="1" thickBot="1">
      <c r="A44" s="15">
        <v>0</v>
      </c>
      <c r="B44" s="10">
        <v>250</v>
      </c>
      <c r="C44" s="10">
        <v>175</v>
      </c>
      <c r="D44" s="10">
        <v>137</v>
      </c>
      <c r="E44" s="10">
        <v>113</v>
      </c>
      <c r="F44" s="10">
        <v>88</v>
      </c>
      <c r="G44" s="10">
        <v>56</v>
      </c>
      <c r="H44" s="10">
        <v>31</v>
      </c>
      <c r="I44" s="10">
        <v>20</v>
      </c>
      <c r="J44" s="291" t="s">
        <v>56</v>
      </c>
      <c r="K44" s="291"/>
      <c r="L44" s="18">
        <v>1</v>
      </c>
    </row>
    <row r="45" spans="1:12" s="9" customFormat="1" ht="14.25" customHeight="1" thickBot="1">
      <c r="A45" s="15">
        <v>1</v>
      </c>
      <c r="B45" s="10">
        <v>30</v>
      </c>
      <c r="C45" s="10">
        <v>21</v>
      </c>
      <c r="D45" s="10">
        <v>17</v>
      </c>
      <c r="E45" s="10">
        <v>14</v>
      </c>
      <c r="F45" s="10">
        <v>11</v>
      </c>
      <c r="G45" s="10">
        <v>7</v>
      </c>
      <c r="H45" s="10">
        <v>5</v>
      </c>
      <c r="I45" s="10">
        <v>4</v>
      </c>
      <c r="J45" s="291" t="s">
        <v>57</v>
      </c>
      <c r="K45" s="291"/>
      <c r="L45" s="18">
        <v>0.8</v>
      </c>
    </row>
    <row r="46" spans="1:12" s="9" customFormat="1" ht="14.25" customHeight="1" thickBot="1">
      <c r="A46" s="20">
        <v>2</v>
      </c>
      <c r="B46" s="21">
        <v>25</v>
      </c>
      <c r="C46" s="21">
        <v>18</v>
      </c>
      <c r="D46" s="21">
        <v>14</v>
      </c>
      <c r="E46" s="21">
        <v>11</v>
      </c>
      <c r="F46" s="21">
        <v>9</v>
      </c>
      <c r="G46" s="21">
        <v>6</v>
      </c>
      <c r="H46" s="21">
        <v>4</v>
      </c>
      <c r="I46" s="21">
        <v>3</v>
      </c>
      <c r="J46" s="291" t="s">
        <v>58</v>
      </c>
      <c r="K46" s="291"/>
      <c r="L46" s="18">
        <v>1.2</v>
      </c>
    </row>
    <row r="47" spans="1:12" s="9" customFormat="1" ht="14.25" customHeight="1" thickBot="1">
      <c r="A47" s="15">
        <v>3</v>
      </c>
      <c r="B47" s="10">
        <v>20</v>
      </c>
      <c r="C47" s="10">
        <v>14</v>
      </c>
      <c r="D47" s="10">
        <v>11</v>
      </c>
      <c r="E47" s="10">
        <v>9</v>
      </c>
      <c r="F47" s="10">
        <v>7</v>
      </c>
      <c r="G47" s="10">
        <v>5</v>
      </c>
      <c r="H47" s="10">
        <v>3</v>
      </c>
      <c r="I47" s="10">
        <v>2</v>
      </c>
      <c r="J47" s="291" t="s">
        <v>59</v>
      </c>
      <c r="K47" s="291"/>
      <c r="L47" s="18">
        <v>1</v>
      </c>
    </row>
    <row r="48" spans="1:12" s="9" customFormat="1" ht="14.25" customHeight="1" thickBot="1">
      <c r="A48" s="15">
        <v>4</v>
      </c>
      <c r="B48" s="10">
        <v>15</v>
      </c>
      <c r="C48" s="10">
        <v>11</v>
      </c>
      <c r="D48" s="10">
        <v>9</v>
      </c>
      <c r="E48" s="10">
        <v>7</v>
      </c>
      <c r="F48" s="10">
        <v>5</v>
      </c>
      <c r="G48" s="10">
        <v>3</v>
      </c>
      <c r="H48" s="10">
        <v>2</v>
      </c>
      <c r="I48" s="10">
        <v>1</v>
      </c>
      <c r="J48" s="291" t="s">
        <v>60</v>
      </c>
      <c r="K48" s="291"/>
      <c r="L48" s="19" t="s">
        <v>61</v>
      </c>
    </row>
    <row r="49" spans="1:12" s="9" customFormat="1" ht="14.25" customHeight="1" thickBot="1">
      <c r="A49" s="15">
        <v>5</v>
      </c>
      <c r="B49" s="10">
        <v>10</v>
      </c>
      <c r="C49" s="10">
        <v>7</v>
      </c>
      <c r="D49" s="10">
        <v>5</v>
      </c>
      <c r="E49" s="10">
        <v>4</v>
      </c>
      <c r="F49" s="10">
        <v>3</v>
      </c>
      <c r="G49" s="10">
        <v>1</v>
      </c>
      <c r="H49" s="10">
        <v>1</v>
      </c>
      <c r="I49" s="10" t="s">
        <v>64</v>
      </c>
      <c r="J49" s="291"/>
      <c r="K49" s="291"/>
      <c r="L49" s="18"/>
    </row>
  </sheetData>
  <sheetProtection/>
  <mergeCells count="38">
    <mergeCell ref="E13:F13"/>
    <mergeCell ref="J13:M13"/>
    <mergeCell ref="A1:M1"/>
    <mergeCell ref="A12:M12"/>
    <mergeCell ref="E2:F2"/>
    <mergeCell ref="J2:M2"/>
    <mergeCell ref="A2:A3"/>
    <mergeCell ref="B2:B3"/>
    <mergeCell ref="A13:A14"/>
    <mergeCell ref="B13:B14"/>
    <mergeCell ref="A15:A18"/>
    <mergeCell ref="A19:A22"/>
    <mergeCell ref="A4:A7"/>
    <mergeCell ref="A8:A11"/>
    <mergeCell ref="A24:A25"/>
    <mergeCell ref="B24:B25"/>
    <mergeCell ref="E35:F35"/>
    <mergeCell ref="J35:M35"/>
    <mergeCell ref="A37:A40"/>
    <mergeCell ref="A34:M34"/>
    <mergeCell ref="A26:A29"/>
    <mergeCell ref="A30:A33"/>
    <mergeCell ref="A23:M23"/>
    <mergeCell ref="A42:A43"/>
    <mergeCell ref="D42:E42"/>
    <mergeCell ref="A41:M41"/>
    <mergeCell ref="J42:M42"/>
    <mergeCell ref="J43:K43"/>
    <mergeCell ref="A35:A36"/>
    <mergeCell ref="B35:B36"/>
    <mergeCell ref="E24:F24"/>
    <mergeCell ref="J24:M24"/>
    <mergeCell ref="J48:K48"/>
    <mergeCell ref="J49:K49"/>
    <mergeCell ref="J44:K44"/>
    <mergeCell ref="J45:K45"/>
    <mergeCell ref="J46:K46"/>
    <mergeCell ref="J47:K47"/>
  </mergeCells>
  <printOptions/>
  <pageMargins left="0.44" right="0.25" top="0.34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W173"/>
  <sheetViews>
    <sheetView zoomScale="90" zoomScaleNormal="90" workbookViewId="0" topLeftCell="A1">
      <selection activeCell="D3" sqref="D3"/>
    </sheetView>
  </sheetViews>
  <sheetFormatPr defaultColWidth="9.140625" defaultRowHeight="12.75" outlineLevelCol="1"/>
  <cols>
    <col min="1" max="1" width="4.00390625" style="25" customWidth="1"/>
    <col min="2" max="2" width="3.8515625" style="25" customWidth="1"/>
    <col min="3" max="3" width="3.7109375" style="86" customWidth="1"/>
    <col min="4" max="4" width="2.7109375" style="86" customWidth="1"/>
    <col min="5" max="5" width="21.421875" style="92" customWidth="1"/>
    <col min="6" max="6" width="6.57421875" style="74" bestFit="1" customWidth="1"/>
    <col min="7" max="7" width="5.140625" style="44" customWidth="1"/>
    <col min="8" max="8" width="4.7109375" style="82" customWidth="1"/>
    <col min="9" max="9" width="2.421875" style="49" customWidth="1"/>
    <col min="10" max="10" width="0.42578125" style="93" customWidth="1"/>
    <col min="11" max="11" width="4.57421875" style="75" hidden="1" customWidth="1" outlineLevel="1"/>
    <col min="12" max="13" width="4.421875" style="75" hidden="1" customWidth="1" outlineLevel="1"/>
    <col min="14" max="14" width="4.57421875" style="75" hidden="1" customWidth="1" outlineLevel="1"/>
    <col min="15" max="16" width="4.140625" style="75" hidden="1" customWidth="1" outlineLevel="1"/>
    <col min="17" max="17" width="6.28125" style="75" hidden="1" customWidth="1" outlineLevel="1"/>
    <col min="18" max="18" width="5.421875" style="75" hidden="1" customWidth="1" outlineLevel="1"/>
    <col min="19" max="20" width="4.421875" style="75" hidden="1" customWidth="1" outlineLevel="1"/>
    <col min="21" max="34" width="4.57421875" style="75" hidden="1" customWidth="1" outlineLevel="1"/>
    <col min="35" max="35" width="4.00390625" style="75" hidden="1" customWidth="1" outlineLevel="1"/>
    <col min="36" max="36" width="4.140625" style="75" hidden="1" customWidth="1" outlineLevel="1"/>
    <col min="37" max="37" width="4.140625" style="283" hidden="1" customWidth="1" outlineLevel="1"/>
    <col min="38" max="40" width="4.57421875" style="283" hidden="1" customWidth="1" outlineLevel="1"/>
    <col min="41" max="41" width="4.140625" style="283" hidden="1" customWidth="1" outlineLevel="1"/>
    <col min="42" max="42" width="4.57421875" style="283" hidden="1" customWidth="1" outlineLevel="1"/>
    <col min="43" max="43" width="3.57421875" style="75" hidden="1" customWidth="1" outlineLevel="1"/>
    <col min="44" max="44" width="3.421875" style="75" hidden="1" customWidth="1" outlineLevel="1"/>
    <col min="45" max="45" width="4.7109375" style="75" hidden="1" customWidth="1" outlineLevel="1"/>
    <col min="46" max="46" width="3.57421875" style="75" hidden="1" customWidth="1" outlineLevel="1"/>
    <col min="47" max="47" width="3.140625" style="45" customWidth="1" collapsed="1"/>
    <col min="48" max="48" width="5.140625" style="60" customWidth="1"/>
    <col min="49" max="49" width="0.85546875" style="25" customWidth="1"/>
    <col min="50" max="57" width="4.140625" style="144" hidden="1" customWidth="1" outlineLevel="1"/>
    <col min="58" max="58" width="6.421875" style="262" hidden="1" customWidth="1" outlineLevel="1"/>
    <col min="59" max="60" width="4.57421875" style="52" hidden="1" customWidth="1" outlineLevel="1"/>
    <col min="61" max="61" width="9.140625" style="25" customWidth="1" collapsed="1"/>
    <col min="62" max="16384" width="9.140625" style="25" customWidth="1"/>
  </cols>
  <sheetData>
    <row r="1" spans="1:58" ht="15.75" customHeight="1">
      <c r="A1" s="313" t="s">
        <v>25</v>
      </c>
      <c r="B1" s="314"/>
      <c r="C1" s="314"/>
      <c r="D1" s="314"/>
      <c r="E1" s="314"/>
      <c r="F1" s="315" t="s">
        <v>407</v>
      </c>
      <c r="G1" s="315"/>
      <c r="H1" s="315"/>
      <c r="I1" s="315"/>
      <c r="J1" s="153"/>
      <c r="K1" s="138"/>
      <c r="L1" s="138"/>
      <c r="M1" s="138"/>
      <c r="N1" s="138"/>
      <c r="O1" s="141"/>
      <c r="P1" s="141"/>
      <c r="Q1" s="142"/>
      <c r="R1" s="142"/>
      <c r="S1" s="142"/>
      <c r="T1" s="142"/>
      <c r="U1" s="142"/>
      <c r="V1" s="165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62"/>
      <c r="AJ1" s="62"/>
      <c r="AK1" s="270"/>
      <c r="AL1" s="270"/>
      <c r="AM1" s="270"/>
      <c r="AN1" s="270"/>
      <c r="AO1" s="270"/>
      <c r="AP1" s="270"/>
      <c r="AQ1" s="62"/>
      <c r="AR1" s="62"/>
      <c r="AS1" s="62"/>
      <c r="AT1" s="62"/>
      <c r="AU1" s="23"/>
      <c r="AV1" s="24"/>
      <c r="AW1" s="22"/>
      <c r="AX1" s="196"/>
      <c r="AY1" s="196"/>
      <c r="AZ1" s="196"/>
      <c r="BA1" s="196"/>
      <c r="BB1" s="196"/>
      <c r="BC1" s="196"/>
      <c r="BD1" s="196"/>
      <c r="BE1" s="196"/>
      <c r="BF1" s="253"/>
    </row>
    <row r="2" spans="1:58" ht="16.5" thickBot="1">
      <c r="A2" s="316" t="s">
        <v>26</v>
      </c>
      <c r="B2" s="317"/>
      <c r="C2" s="317"/>
      <c r="D2" s="317"/>
      <c r="E2" s="317"/>
      <c r="F2" s="317"/>
      <c r="G2" s="317"/>
      <c r="H2" s="317"/>
      <c r="I2" s="317"/>
      <c r="J2" s="14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271"/>
      <c r="AL2" s="271"/>
      <c r="AM2" s="271"/>
      <c r="AN2" s="271"/>
      <c r="AO2" s="271"/>
      <c r="AP2" s="271"/>
      <c r="AQ2" s="135"/>
      <c r="AR2" s="135"/>
      <c r="AS2" s="135"/>
      <c r="AT2" s="135"/>
      <c r="AU2" s="135"/>
      <c r="AV2" s="24"/>
      <c r="AW2" s="22"/>
      <c r="AX2" s="196"/>
      <c r="AY2" s="196"/>
      <c r="AZ2" s="196"/>
      <c r="BA2" s="196"/>
      <c r="BB2" s="196"/>
      <c r="BC2" s="197"/>
      <c r="BD2" s="197"/>
      <c r="BE2" s="197"/>
      <c r="BF2" s="253"/>
    </row>
    <row r="3" spans="1:60" ht="141" customHeight="1" thickBot="1">
      <c r="A3" s="26" t="s">
        <v>0</v>
      </c>
      <c r="B3" s="27" t="s">
        <v>1</v>
      </c>
      <c r="C3" s="140" t="s">
        <v>2</v>
      </c>
      <c r="D3" s="160"/>
      <c r="E3" s="117" t="s">
        <v>3</v>
      </c>
      <c r="F3" s="118" t="s">
        <v>4</v>
      </c>
      <c r="G3" s="119" t="s">
        <v>27</v>
      </c>
      <c r="H3" s="120" t="s">
        <v>248</v>
      </c>
      <c r="I3" s="121" t="s">
        <v>6</v>
      </c>
      <c r="J3" s="146"/>
      <c r="K3" s="167" t="s">
        <v>249</v>
      </c>
      <c r="L3" s="168" t="s">
        <v>249</v>
      </c>
      <c r="M3" s="169" t="s">
        <v>249</v>
      </c>
      <c r="N3" s="168" t="s">
        <v>249</v>
      </c>
      <c r="O3" s="122" t="s">
        <v>243</v>
      </c>
      <c r="P3" s="122" t="s">
        <v>243</v>
      </c>
      <c r="Q3" s="122" t="s">
        <v>244</v>
      </c>
      <c r="R3" s="122" t="s">
        <v>247</v>
      </c>
      <c r="S3" s="122" t="s">
        <v>286</v>
      </c>
      <c r="T3" s="122" t="s">
        <v>345</v>
      </c>
      <c r="U3" s="168" t="s">
        <v>339</v>
      </c>
      <c r="V3" s="168" t="s">
        <v>339</v>
      </c>
      <c r="W3" s="168" t="s">
        <v>339</v>
      </c>
      <c r="X3" s="168" t="s">
        <v>339</v>
      </c>
      <c r="Y3" s="122" t="s">
        <v>346</v>
      </c>
      <c r="Z3" s="122" t="s">
        <v>346</v>
      </c>
      <c r="AA3" s="122" t="s">
        <v>346</v>
      </c>
      <c r="AB3" s="122" t="s">
        <v>330</v>
      </c>
      <c r="AC3" s="122" t="s">
        <v>330</v>
      </c>
      <c r="AD3" s="122" t="s">
        <v>330</v>
      </c>
      <c r="AE3" s="122" t="s">
        <v>330</v>
      </c>
      <c r="AF3" s="122" t="s">
        <v>389</v>
      </c>
      <c r="AG3" s="122" t="s">
        <v>390</v>
      </c>
      <c r="AH3" s="122" t="s">
        <v>390</v>
      </c>
      <c r="AI3" s="122" t="s">
        <v>393</v>
      </c>
      <c r="AJ3" s="122" t="s">
        <v>394</v>
      </c>
      <c r="AK3" s="274" t="s">
        <v>399</v>
      </c>
      <c r="AL3" s="274" t="s">
        <v>404</v>
      </c>
      <c r="AM3" s="274" t="s">
        <v>404</v>
      </c>
      <c r="AN3" s="274" t="s">
        <v>404</v>
      </c>
      <c r="AO3" s="274" t="s">
        <v>328</v>
      </c>
      <c r="AP3" s="274" t="s">
        <v>329</v>
      </c>
      <c r="AQ3" s="123" t="s">
        <v>234</v>
      </c>
      <c r="AR3" s="123" t="s">
        <v>235</v>
      </c>
      <c r="AS3" s="123" t="s">
        <v>332</v>
      </c>
      <c r="AT3" s="123" t="s">
        <v>236</v>
      </c>
      <c r="AU3" s="124" t="s">
        <v>7</v>
      </c>
      <c r="AV3" s="80" t="s">
        <v>8</v>
      </c>
      <c r="AW3" s="29"/>
      <c r="AX3" s="198" t="s">
        <v>306</v>
      </c>
      <c r="AY3" s="198" t="s">
        <v>306</v>
      </c>
      <c r="AZ3" s="198" t="s">
        <v>296</v>
      </c>
      <c r="BA3" s="198" t="s">
        <v>296</v>
      </c>
      <c r="BB3" s="198" t="s">
        <v>252</v>
      </c>
      <c r="BC3" s="204" t="s">
        <v>326</v>
      </c>
      <c r="BD3" s="168" t="s">
        <v>339</v>
      </c>
      <c r="BE3" s="168" t="s">
        <v>339</v>
      </c>
      <c r="BF3" s="254" t="s">
        <v>400</v>
      </c>
      <c r="BG3" s="53" t="s">
        <v>331</v>
      </c>
      <c r="BH3" s="53" t="s">
        <v>158</v>
      </c>
    </row>
    <row r="4" spans="1:75" ht="21" customHeight="1" thickBot="1">
      <c r="A4" s="310" t="s">
        <v>242</v>
      </c>
      <c r="B4" s="311"/>
      <c r="C4" s="311"/>
      <c r="D4" s="311"/>
      <c r="E4" s="311"/>
      <c r="F4" s="311"/>
      <c r="G4" s="311"/>
      <c r="H4" s="311"/>
      <c r="I4" s="312"/>
      <c r="J4" s="147"/>
      <c r="K4" s="170" t="s">
        <v>254</v>
      </c>
      <c r="L4" s="170" t="s">
        <v>267</v>
      </c>
      <c r="M4" s="170" t="s">
        <v>254</v>
      </c>
      <c r="N4" s="170" t="s">
        <v>272</v>
      </c>
      <c r="O4" s="171" t="s">
        <v>254</v>
      </c>
      <c r="P4" s="171" t="s">
        <v>267</v>
      </c>
      <c r="Q4" s="171" t="s">
        <v>284</v>
      </c>
      <c r="R4" s="171" t="s">
        <v>267</v>
      </c>
      <c r="S4" s="171" t="s">
        <v>284</v>
      </c>
      <c r="T4" s="171" t="s">
        <v>254</v>
      </c>
      <c r="U4" s="172" t="s">
        <v>340</v>
      </c>
      <c r="V4" s="172" t="s">
        <v>340</v>
      </c>
      <c r="W4" s="172" t="s">
        <v>342</v>
      </c>
      <c r="X4" s="172" t="s">
        <v>340</v>
      </c>
      <c r="Y4" s="226" t="s">
        <v>340</v>
      </c>
      <c r="Z4" s="226" t="s">
        <v>342</v>
      </c>
      <c r="AA4" s="226" t="s">
        <v>341</v>
      </c>
      <c r="AB4" s="227" t="s">
        <v>340</v>
      </c>
      <c r="AC4" s="227" t="s">
        <v>385</v>
      </c>
      <c r="AD4" s="227" t="s">
        <v>342</v>
      </c>
      <c r="AE4" s="227" t="s">
        <v>340</v>
      </c>
      <c r="AF4" s="227" t="s">
        <v>254</v>
      </c>
      <c r="AG4" s="227" t="s">
        <v>342</v>
      </c>
      <c r="AH4" s="227" t="s">
        <v>342</v>
      </c>
      <c r="AI4" s="240" t="s">
        <v>342</v>
      </c>
      <c r="AJ4" s="240" t="s">
        <v>340</v>
      </c>
      <c r="AK4" s="275" t="s">
        <v>267</v>
      </c>
      <c r="AL4" s="284" t="s">
        <v>272</v>
      </c>
      <c r="AM4" s="284" t="s">
        <v>254</v>
      </c>
      <c r="AN4" s="284" t="s">
        <v>272</v>
      </c>
      <c r="AO4" s="284" t="s">
        <v>340</v>
      </c>
      <c r="AP4" s="284" t="s">
        <v>342</v>
      </c>
      <c r="AQ4" s="104"/>
      <c r="AR4" s="104"/>
      <c r="AS4" s="104"/>
      <c r="AT4" s="104"/>
      <c r="AU4" s="105"/>
      <c r="AV4" s="105"/>
      <c r="AW4" s="106"/>
      <c r="AX4" s="106" t="s">
        <v>295</v>
      </c>
      <c r="AY4" s="106" t="s">
        <v>295</v>
      </c>
      <c r="AZ4" s="106" t="s">
        <v>295</v>
      </c>
      <c r="BA4" s="106" t="s">
        <v>295</v>
      </c>
      <c r="BB4" s="106" t="s">
        <v>253</v>
      </c>
      <c r="BC4" s="106" t="s">
        <v>327</v>
      </c>
      <c r="BD4" s="106" t="s">
        <v>327</v>
      </c>
      <c r="BE4" s="106" t="s">
        <v>344</v>
      </c>
      <c r="BF4" s="255" t="s">
        <v>327</v>
      </c>
      <c r="BG4" s="107"/>
      <c r="BH4" s="108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</row>
    <row r="5" spans="1:75" ht="13.5" customHeight="1" thickBot="1">
      <c r="A5" s="307" t="s">
        <v>248</v>
      </c>
      <c r="B5" s="308"/>
      <c r="C5" s="308"/>
      <c r="D5" s="308"/>
      <c r="E5" s="308"/>
      <c r="F5" s="308"/>
      <c r="G5" s="308"/>
      <c r="H5" s="308"/>
      <c r="I5" s="309"/>
      <c r="J5" s="147"/>
      <c r="K5" s="173">
        <v>10</v>
      </c>
      <c r="L5" s="114">
        <v>12</v>
      </c>
      <c r="M5" s="114">
        <v>14</v>
      </c>
      <c r="N5" s="114">
        <v>16</v>
      </c>
      <c r="O5" s="126">
        <v>10</v>
      </c>
      <c r="P5" s="126">
        <v>12</v>
      </c>
      <c r="Q5" s="126">
        <v>12</v>
      </c>
      <c r="R5" s="126">
        <v>10</v>
      </c>
      <c r="S5" s="126">
        <v>14</v>
      </c>
      <c r="T5" s="126">
        <v>10</v>
      </c>
      <c r="U5" s="125">
        <v>10</v>
      </c>
      <c r="V5" s="125">
        <v>12</v>
      </c>
      <c r="W5" s="125">
        <v>14</v>
      </c>
      <c r="X5" s="125">
        <v>16</v>
      </c>
      <c r="Y5" s="125">
        <v>10</v>
      </c>
      <c r="Z5" s="125">
        <v>12</v>
      </c>
      <c r="AA5" s="125">
        <v>14</v>
      </c>
      <c r="AB5" s="113">
        <v>10</v>
      </c>
      <c r="AC5" s="113">
        <v>12</v>
      </c>
      <c r="AD5" s="113">
        <v>14</v>
      </c>
      <c r="AE5" s="113">
        <v>16</v>
      </c>
      <c r="AF5" s="113">
        <v>16</v>
      </c>
      <c r="AG5" s="113">
        <v>10</v>
      </c>
      <c r="AH5" s="113">
        <v>12</v>
      </c>
      <c r="AI5" s="115">
        <v>10</v>
      </c>
      <c r="AJ5" s="115">
        <v>14</v>
      </c>
      <c r="AK5" s="276">
        <v>14</v>
      </c>
      <c r="AL5" s="276">
        <v>10</v>
      </c>
      <c r="AM5" s="276">
        <v>12</v>
      </c>
      <c r="AN5" s="276">
        <v>16</v>
      </c>
      <c r="AO5" s="276">
        <v>12</v>
      </c>
      <c r="AP5" s="276">
        <v>16</v>
      </c>
      <c r="AQ5" s="114">
        <v>0</v>
      </c>
      <c r="AR5" s="114">
        <v>0</v>
      </c>
      <c r="AS5" s="116">
        <v>16</v>
      </c>
      <c r="AT5" s="116">
        <v>0</v>
      </c>
      <c r="AU5" s="112"/>
      <c r="AV5" s="112"/>
      <c r="AW5" s="76"/>
      <c r="AX5" s="116">
        <v>10</v>
      </c>
      <c r="AY5" s="116">
        <v>12</v>
      </c>
      <c r="AZ5" s="116">
        <v>16</v>
      </c>
      <c r="BA5" s="116">
        <v>10</v>
      </c>
      <c r="BB5" s="116">
        <v>16</v>
      </c>
      <c r="BC5" s="116">
        <v>14</v>
      </c>
      <c r="BD5" s="116">
        <v>12</v>
      </c>
      <c r="BE5" s="116">
        <v>16</v>
      </c>
      <c r="BF5" s="256">
        <v>14</v>
      </c>
      <c r="BG5" s="115">
        <v>14</v>
      </c>
      <c r="BH5" s="113" t="s">
        <v>251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</row>
    <row r="6" spans="1:60" ht="13.5" thickBot="1">
      <c r="A6" s="56"/>
      <c r="B6" s="57"/>
      <c r="C6" s="83"/>
      <c r="D6" s="159"/>
      <c r="E6" s="88" t="s">
        <v>181</v>
      </c>
      <c r="F6" s="30"/>
      <c r="G6" s="28"/>
      <c r="H6" s="81"/>
      <c r="I6" s="47"/>
      <c r="J6" s="148"/>
      <c r="K6" s="174"/>
      <c r="L6" s="174"/>
      <c r="M6" s="175"/>
      <c r="N6" s="176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277"/>
      <c r="AL6" s="277"/>
      <c r="AM6" s="277"/>
      <c r="AN6" s="277"/>
      <c r="AO6" s="277"/>
      <c r="AP6" s="277"/>
      <c r="AQ6" s="110"/>
      <c r="AR6" s="110"/>
      <c r="AS6" s="110"/>
      <c r="AT6" s="110"/>
      <c r="AU6" s="109"/>
      <c r="AV6" s="109"/>
      <c r="AW6" s="111"/>
      <c r="AX6" s="199"/>
      <c r="AY6" s="199"/>
      <c r="AZ6" s="199"/>
      <c r="BA6" s="199"/>
      <c r="BB6" s="199"/>
      <c r="BC6" s="199"/>
      <c r="BD6" s="199"/>
      <c r="BE6" s="199"/>
      <c r="BF6" s="257"/>
      <c r="BG6" s="132"/>
      <c r="BH6" s="59"/>
    </row>
    <row r="7" spans="1:60" ht="13.5" thickBot="1">
      <c r="A7" s="32">
        <v>1</v>
      </c>
      <c r="B7" s="33">
        <v>1</v>
      </c>
      <c r="C7" s="84">
        <f>AV7</f>
        <v>270</v>
      </c>
      <c r="D7" s="161" t="s">
        <v>337</v>
      </c>
      <c r="E7" s="232" t="s">
        <v>65</v>
      </c>
      <c r="F7" s="235" t="s">
        <v>13</v>
      </c>
      <c r="G7" s="236">
        <v>1999</v>
      </c>
      <c r="H7" s="34">
        <f>IF(G7&gt;2001,10,IF(G7&gt;1999,12,IF(G7&gt;1997,14,IF(G7&gt;1995,16,0))))</f>
        <v>14</v>
      </c>
      <c r="I7" s="238">
        <v>3</v>
      </c>
      <c r="J7" s="149"/>
      <c r="K7" s="188"/>
      <c r="L7" s="185"/>
      <c r="M7" s="185"/>
      <c r="N7" s="186"/>
      <c r="O7" s="63"/>
      <c r="P7" s="63"/>
      <c r="Q7" s="63"/>
      <c r="R7" s="63"/>
      <c r="S7" s="63">
        <v>23</v>
      </c>
      <c r="T7" s="63"/>
      <c r="U7" s="63"/>
      <c r="V7" s="63"/>
      <c r="W7" s="63">
        <v>11</v>
      </c>
      <c r="X7" s="63"/>
      <c r="Y7" s="65"/>
      <c r="Z7" s="65"/>
      <c r="AA7" s="65"/>
      <c r="AB7" s="65"/>
      <c r="AC7" s="65"/>
      <c r="AD7" s="65"/>
      <c r="AE7" s="65"/>
      <c r="AF7" s="65">
        <v>35</v>
      </c>
      <c r="AG7" s="65"/>
      <c r="AH7" s="65"/>
      <c r="AI7" s="248"/>
      <c r="AJ7" s="248">
        <v>30</v>
      </c>
      <c r="AK7" s="278">
        <v>60</v>
      </c>
      <c r="AL7" s="285"/>
      <c r="AM7" s="285"/>
      <c r="AN7" s="285"/>
      <c r="AO7" s="285"/>
      <c r="AP7" s="285"/>
      <c r="AQ7" s="65">
        <v>28</v>
      </c>
      <c r="AR7" s="65">
        <v>30</v>
      </c>
      <c r="AS7" s="65"/>
      <c r="AT7" s="65">
        <v>20</v>
      </c>
      <c r="AU7" s="35">
        <f>SUM(AW7:BH7)</f>
        <v>33</v>
      </c>
      <c r="AV7" s="36">
        <f>SUM(J7:AU7)</f>
        <v>270</v>
      </c>
      <c r="AW7" s="50"/>
      <c r="AX7" s="200"/>
      <c r="AY7" s="200"/>
      <c r="AZ7" s="200"/>
      <c r="BA7" s="200"/>
      <c r="BB7" s="200"/>
      <c r="BC7" s="200"/>
      <c r="BD7" s="200"/>
      <c r="BE7" s="200"/>
      <c r="BF7" s="258">
        <v>10</v>
      </c>
      <c r="BG7" s="131">
        <v>23</v>
      </c>
      <c r="BH7" s="128"/>
    </row>
    <row r="8" spans="1:60" ht="13.5" thickBot="1">
      <c r="A8" s="38">
        <v>2</v>
      </c>
      <c r="B8" s="39">
        <f>IF(C8=C7,B7,A8)</f>
        <v>2</v>
      </c>
      <c r="C8" s="85">
        <f>AV8</f>
        <v>228</v>
      </c>
      <c r="D8" s="161" t="s">
        <v>337</v>
      </c>
      <c r="E8" s="90" t="s">
        <v>67</v>
      </c>
      <c r="F8" s="43" t="s">
        <v>13</v>
      </c>
      <c r="G8" s="43">
        <v>2000</v>
      </c>
      <c r="H8" s="34">
        <f>IF(G8&gt;2001,10,IF(G8&gt;1999,12,IF(G8&gt;1997,14,IF(G8&gt;1995,16,0))))</f>
        <v>12</v>
      </c>
      <c r="I8" s="48" t="s">
        <v>143</v>
      </c>
      <c r="J8" s="150"/>
      <c r="K8" s="177"/>
      <c r="L8" s="64">
        <v>21</v>
      </c>
      <c r="M8" s="64"/>
      <c r="N8" s="178"/>
      <c r="O8" s="64"/>
      <c r="P8" s="64">
        <v>11</v>
      </c>
      <c r="Q8" s="64">
        <v>3</v>
      </c>
      <c r="R8" s="64"/>
      <c r="S8" s="64">
        <v>23</v>
      </c>
      <c r="T8" s="64"/>
      <c r="U8" s="64"/>
      <c r="V8" s="64">
        <v>18</v>
      </c>
      <c r="W8" s="64"/>
      <c r="X8" s="64"/>
      <c r="Y8" s="66"/>
      <c r="Z8" s="66"/>
      <c r="AA8" s="66"/>
      <c r="AB8" s="66"/>
      <c r="AC8" s="66"/>
      <c r="AD8" s="66"/>
      <c r="AE8" s="66"/>
      <c r="AF8" s="66">
        <v>18</v>
      </c>
      <c r="AG8" s="66"/>
      <c r="AH8" s="66"/>
      <c r="AI8" s="249"/>
      <c r="AJ8" s="249">
        <v>21</v>
      </c>
      <c r="AK8" s="279">
        <v>42</v>
      </c>
      <c r="AL8" s="286"/>
      <c r="AM8" s="286">
        <v>20</v>
      </c>
      <c r="AN8" s="286"/>
      <c r="AO8" s="286"/>
      <c r="AP8" s="286"/>
      <c r="AQ8" s="66">
        <v>18</v>
      </c>
      <c r="AR8" s="66">
        <v>11</v>
      </c>
      <c r="AS8" s="66"/>
      <c r="AT8" s="66">
        <v>9</v>
      </c>
      <c r="AU8" s="35">
        <f>SUM(AW8:BH8)</f>
        <v>13</v>
      </c>
      <c r="AV8" s="36">
        <f>SUM(J8:AU8)</f>
        <v>228</v>
      </c>
      <c r="AW8" s="50"/>
      <c r="AX8" s="70"/>
      <c r="AY8" s="70"/>
      <c r="AZ8" s="70"/>
      <c r="BA8" s="70"/>
      <c r="BB8" s="70"/>
      <c r="BC8" s="70"/>
      <c r="BD8" s="70">
        <v>3</v>
      </c>
      <c r="BE8" s="70"/>
      <c r="BF8" s="259">
        <v>10</v>
      </c>
      <c r="BG8" s="70"/>
      <c r="BH8" s="129"/>
    </row>
    <row r="9" spans="1:60" ht="13.5" thickBot="1">
      <c r="A9" s="32">
        <v>3</v>
      </c>
      <c r="B9" s="39">
        <f aca="true" t="shared" si="0" ref="B9:B73">IF(C9=C8,B8,A9)</f>
        <v>3</v>
      </c>
      <c r="C9" s="85">
        <f>AV9</f>
        <v>204</v>
      </c>
      <c r="D9" s="161" t="s">
        <v>337</v>
      </c>
      <c r="E9" s="89" t="s">
        <v>29</v>
      </c>
      <c r="F9" s="40" t="s">
        <v>9</v>
      </c>
      <c r="G9" s="40">
        <v>1998</v>
      </c>
      <c r="H9" s="34">
        <f>IF(G9&gt;2001,10,IF(G9&gt;1999,12,IF(G9&gt;1997,14,IF(G9&gt;1995,16,0))))</f>
        <v>14</v>
      </c>
      <c r="I9" s="42">
        <v>3</v>
      </c>
      <c r="J9" s="150"/>
      <c r="K9" s="177"/>
      <c r="L9" s="64"/>
      <c r="M9" s="64">
        <v>35</v>
      </c>
      <c r="N9" s="178"/>
      <c r="O9" s="64"/>
      <c r="P9" s="64"/>
      <c r="Q9" s="64"/>
      <c r="R9" s="64"/>
      <c r="S9" s="64">
        <v>35</v>
      </c>
      <c r="T9" s="64"/>
      <c r="U9" s="64"/>
      <c r="V9" s="64"/>
      <c r="W9" s="64">
        <v>20</v>
      </c>
      <c r="X9" s="64"/>
      <c r="Y9" s="66"/>
      <c r="Z9" s="66"/>
      <c r="AA9" s="66"/>
      <c r="AB9" s="66"/>
      <c r="AC9" s="66"/>
      <c r="AD9" s="66"/>
      <c r="AE9" s="66">
        <v>25</v>
      </c>
      <c r="AF9" s="66"/>
      <c r="AG9" s="66"/>
      <c r="AH9" s="66"/>
      <c r="AI9" s="249"/>
      <c r="AJ9" s="249"/>
      <c r="AK9" s="279"/>
      <c r="AL9" s="286"/>
      <c r="AM9" s="286"/>
      <c r="AN9" s="286">
        <v>25</v>
      </c>
      <c r="AO9" s="286"/>
      <c r="AP9" s="286">
        <v>17</v>
      </c>
      <c r="AQ9" s="66"/>
      <c r="AR9" s="66"/>
      <c r="AS9" s="66">
        <v>16</v>
      </c>
      <c r="AT9" s="66"/>
      <c r="AU9" s="35">
        <f>SUM(AW9:BH9)</f>
        <v>31</v>
      </c>
      <c r="AV9" s="36">
        <f>SUM(J9:AU9)</f>
        <v>204</v>
      </c>
      <c r="AW9" s="50"/>
      <c r="AX9" s="70"/>
      <c r="AY9" s="70"/>
      <c r="AZ9" s="70"/>
      <c r="BA9" s="70"/>
      <c r="BB9" s="70"/>
      <c r="BC9" s="70">
        <v>3</v>
      </c>
      <c r="BD9" s="70"/>
      <c r="BE9" s="70">
        <v>5</v>
      </c>
      <c r="BF9" s="259"/>
      <c r="BG9" s="70">
        <v>23</v>
      </c>
      <c r="BH9" s="129"/>
    </row>
    <row r="10" spans="1:60" ht="13.5" thickBot="1">
      <c r="A10" s="38">
        <v>4</v>
      </c>
      <c r="B10" s="39">
        <f t="shared" si="0"/>
        <v>4</v>
      </c>
      <c r="C10" s="85">
        <f>AV10</f>
        <v>198</v>
      </c>
      <c r="D10" s="161" t="s">
        <v>337</v>
      </c>
      <c r="E10" s="89" t="s">
        <v>10</v>
      </c>
      <c r="F10" s="40" t="s">
        <v>9</v>
      </c>
      <c r="G10" s="40">
        <v>1998</v>
      </c>
      <c r="H10" s="34">
        <f>IF(G10&gt;2001,10,IF(G10&gt;1999,12,IF(G10&gt;1997,14,IF(G10&gt;1995,16,0))))</f>
        <v>14</v>
      </c>
      <c r="I10" s="42">
        <v>3</v>
      </c>
      <c r="J10" s="150"/>
      <c r="K10" s="177"/>
      <c r="L10" s="64"/>
      <c r="M10" s="64"/>
      <c r="N10" s="178"/>
      <c r="O10" s="64"/>
      <c r="P10" s="64"/>
      <c r="Q10" s="64"/>
      <c r="R10" s="64"/>
      <c r="S10" s="64">
        <v>70</v>
      </c>
      <c r="T10" s="64"/>
      <c r="U10" s="64"/>
      <c r="V10" s="64"/>
      <c r="W10" s="64">
        <v>14</v>
      </c>
      <c r="X10" s="64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249"/>
      <c r="AJ10" s="249"/>
      <c r="AK10" s="279"/>
      <c r="AL10" s="286"/>
      <c r="AM10" s="286"/>
      <c r="AN10" s="286">
        <v>35</v>
      </c>
      <c r="AO10" s="286"/>
      <c r="AP10" s="286"/>
      <c r="AQ10" s="66"/>
      <c r="AR10" s="66"/>
      <c r="AS10" s="66">
        <v>16</v>
      </c>
      <c r="AT10" s="66"/>
      <c r="AU10" s="35">
        <f>SUM(AW10:BH10)</f>
        <v>63</v>
      </c>
      <c r="AV10" s="36">
        <f>SUM(J10:AU10)</f>
        <v>198</v>
      </c>
      <c r="AW10" s="50"/>
      <c r="AX10" s="70"/>
      <c r="AY10" s="70"/>
      <c r="AZ10" s="70"/>
      <c r="BA10" s="70"/>
      <c r="BB10" s="70">
        <v>5</v>
      </c>
      <c r="BC10" s="70">
        <v>7</v>
      </c>
      <c r="BD10" s="70"/>
      <c r="BE10" s="70"/>
      <c r="BF10" s="259"/>
      <c r="BG10" s="70">
        <v>23</v>
      </c>
      <c r="BH10" s="129">
        <v>28</v>
      </c>
    </row>
    <row r="11" spans="1:60" ht="13.5" thickBot="1">
      <c r="A11" s="32">
        <v>5</v>
      </c>
      <c r="B11" s="39">
        <f t="shared" si="0"/>
        <v>5</v>
      </c>
      <c r="C11" s="85">
        <f>AV11</f>
        <v>182</v>
      </c>
      <c r="D11" s="161" t="s">
        <v>337</v>
      </c>
      <c r="E11" s="90" t="s">
        <v>74</v>
      </c>
      <c r="F11" s="43" t="s">
        <v>9</v>
      </c>
      <c r="G11" s="43">
        <v>2000</v>
      </c>
      <c r="H11" s="34">
        <f>IF(G11&gt;2001,10,IF(G11&gt;1999,12,IF(G11&gt;1997,14,IF(G11&gt;1995,16,0))))</f>
        <v>12</v>
      </c>
      <c r="I11" s="48" t="s">
        <v>144</v>
      </c>
      <c r="J11" s="150"/>
      <c r="K11" s="177"/>
      <c r="L11" s="64">
        <f>11+1</f>
        <v>12</v>
      </c>
      <c r="M11" s="64"/>
      <c r="N11" s="178"/>
      <c r="O11" s="64"/>
      <c r="P11" s="64">
        <v>4</v>
      </c>
      <c r="Q11" s="64"/>
      <c r="R11" s="64"/>
      <c r="S11" s="64"/>
      <c r="T11" s="64"/>
      <c r="U11" s="64"/>
      <c r="V11" s="64">
        <f>6+1</f>
        <v>7</v>
      </c>
      <c r="W11" s="64"/>
      <c r="X11" s="64"/>
      <c r="Y11" s="66"/>
      <c r="Z11" s="66"/>
      <c r="AA11" s="66"/>
      <c r="AB11" s="66"/>
      <c r="AC11" s="66">
        <f>11+2</f>
        <v>13</v>
      </c>
      <c r="AD11" s="66"/>
      <c r="AE11" s="66"/>
      <c r="AF11" s="66">
        <v>18</v>
      </c>
      <c r="AG11" s="66"/>
      <c r="AH11" s="66"/>
      <c r="AI11" s="249"/>
      <c r="AJ11" s="249">
        <v>14</v>
      </c>
      <c r="AK11" s="279">
        <v>27</v>
      </c>
      <c r="AL11" s="286"/>
      <c r="AM11" s="286">
        <v>11</v>
      </c>
      <c r="AN11" s="286"/>
      <c r="AO11" s="286">
        <v>12</v>
      </c>
      <c r="AP11" s="286"/>
      <c r="AQ11" s="66">
        <v>15</v>
      </c>
      <c r="AR11" s="66">
        <v>13</v>
      </c>
      <c r="AS11" s="66">
        <v>9</v>
      </c>
      <c r="AT11" s="66">
        <v>11</v>
      </c>
      <c r="AU11" s="35">
        <f>SUM(AW11:BH11)</f>
        <v>16</v>
      </c>
      <c r="AV11" s="36">
        <f>SUM(J11:AU11)</f>
        <v>182</v>
      </c>
      <c r="AW11" s="50"/>
      <c r="AX11" s="70"/>
      <c r="AY11" s="70"/>
      <c r="AZ11" s="70"/>
      <c r="BA11" s="70"/>
      <c r="BB11" s="70"/>
      <c r="BC11" s="70"/>
      <c r="BD11" s="70">
        <v>10</v>
      </c>
      <c r="BE11" s="70"/>
      <c r="BF11" s="259"/>
      <c r="BG11" s="70">
        <v>6</v>
      </c>
      <c r="BH11" s="129"/>
    </row>
    <row r="12" spans="1:60" ht="13.5" thickBot="1">
      <c r="A12" s="38">
        <v>6</v>
      </c>
      <c r="B12" s="39">
        <f t="shared" si="0"/>
        <v>6</v>
      </c>
      <c r="C12" s="85">
        <f>AV12</f>
        <v>156</v>
      </c>
      <c r="D12" s="161" t="s">
        <v>337</v>
      </c>
      <c r="E12" s="90" t="s">
        <v>24</v>
      </c>
      <c r="F12" s="43" t="s">
        <v>9</v>
      </c>
      <c r="G12" s="40">
        <v>2001</v>
      </c>
      <c r="H12" s="34">
        <f>IF(G12&gt;2001,10,IF(G12&gt;1999,12,IF(G12&gt;1997,14,IF(G12&gt;1995,16,0))))</f>
        <v>12</v>
      </c>
      <c r="I12" s="48" t="s">
        <v>144</v>
      </c>
      <c r="J12" s="150"/>
      <c r="K12" s="177"/>
      <c r="L12" s="64">
        <f>11+2</f>
        <v>13</v>
      </c>
      <c r="M12" s="64"/>
      <c r="N12" s="178"/>
      <c r="O12" s="64"/>
      <c r="P12" s="64">
        <v>7</v>
      </c>
      <c r="Q12" s="64"/>
      <c r="R12" s="64"/>
      <c r="S12" s="64">
        <v>13</v>
      </c>
      <c r="T12" s="64"/>
      <c r="U12" s="64"/>
      <c r="V12" s="64">
        <v>8</v>
      </c>
      <c r="W12" s="64"/>
      <c r="X12" s="64"/>
      <c r="Y12" s="66"/>
      <c r="Z12" s="66"/>
      <c r="AA12" s="66"/>
      <c r="AB12" s="66"/>
      <c r="AC12" s="66">
        <v>21</v>
      </c>
      <c r="AD12" s="66"/>
      <c r="AE12" s="66"/>
      <c r="AF12" s="66"/>
      <c r="AG12" s="66"/>
      <c r="AH12" s="66"/>
      <c r="AI12" s="249"/>
      <c r="AJ12" s="249">
        <v>11</v>
      </c>
      <c r="AK12" s="279">
        <v>13</v>
      </c>
      <c r="AL12" s="286"/>
      <c r="AM12" s="286"/>
      <c r="AN12" s="286">
        <v>12</v>
      </c>
      <c r="AO12" s="286"/>
      <c r="AP12" s="286"/>
      <c r="AQ12" s="66">
        <v>11</v>
      </c>
      <c r="AR12" s="66">
        <v>14</v>
      </c>
      <c r="AS12" s="66"/>
      <c r="AT12" s="66">
        <v>15</v>
      </c>
      <c r="AU12" s="35">
        <f>SUM(AW12:BH12)</f>
        <v>18</v>
      </c>
      <c r="AV12" s="36">
        <f>SUM(J12:AU12)</f>
        <v>156</v>
      </c>
      <c r="AW12" s="50"/>
      <c r="AX12" s="70"/>
      <c r="AY12" s="70"/>
      <c r="AZ12" s="70"/>
      <c r="BA12" s="70"/>
      <c r="BB12" s="70"/>
      <c r="BC12" s="70"/>
      <c r="BD12" s="70">
        <v>10</v>
      </c>
      <c r="BE12" s="70"/>
      <c r="BF12" s="259">
        <v>3</v>
      </c>
      <c r="BG12" s="70">
        <v>5</v>
      </c>
      <c r="BH12" s="129"/>
    </row>
    <row r="13" spans="1:60" ht="13.5" thickBot="1">
      <c r="A13" s="32">
        <v>7</v>
      </c>
      <c r="B13" s="39">
        <f t="shared" si="0"/>
        <v>7</v>
      </c>
      <c r="C13" s="85">
        <f>AV13</f>
        <v>149</v>
      </c>
      <c r="D13" s="161" t="s">
        <v>337</v>
      </c>
      <c r="E13" s="90" t="s">
        <v>109</v>
      </c>
      <c r="F13" s="43" t="s">
        <v>9</v>
      </c>
      <c r="G13" s="43">
        <v>2000</v>
      </c>
      <c r="H13" s="34">
        <f>IF(G13&gt;2001,10,IF(G13&gt;1999,12,IF(G13&gt;1997,14,IF(G13&gt;1995,16,0))))</f>
        <v>12</v>
      </c>
      <c r="I13" s="48"/>
      <c r="J13" s="150"/>
      <c r="K13" s="177"/>
      <c r="L13" s="64">
        <v>11</v>
      </c>
      <c r="M13" s="64"/>
      <c r="N13" s="178"/>
      <c r="O13" s="64"/>
      <c r="P13" s="64">
        <v>7</v>
      </c>
      <c r="Q13" s="64"/>
      <c r="R13" s="64"/>
      <c r="S13" s="64">
        <v>13</v>
      </c>
      <c r="T13" s="64"/>
      <c r="U13" s="64"/>
      <c r="V13" s="64">
        <v>12</v>
      </c>
      <c r="W13" s="64"/>
      <c r="X13" s="64"/>
      <c r="Y13" s="66"/>
      <c r="Z13" s="66"/>
      <c r="AA13" s="66"/>
      <c r="AB13" s="66"/>
      <c r="AC13" s="66">
        <v>14</v>
      </c>
      <c r="AD13" s="66"/>
      <c r="AE13" s="66"/>
      <c r="AF13" s="66"/>
      <c r="AG13" s="66"/>
      <c r="AH13" s="66"/>
      <c r="AI13" s="249"/>
      <c r="AJ13" s="249"/>
      <c r="AK13" s="279">
        <v>21</v>
      </c>
      <c r="AL13" s="286"/>
      <c r="AM13" s="286">
        <v>7</v>
      </c>
      <c r="AN13" s="286"/>
      <c r="AO13" s="286">
        <v>6</v>
      </c>
      <c r="AP13" s="286"/>
      <c r="AQ13" s="66">
        <v>14</v>
      </c>
      <c r="AR13" s="66">
        <v>11</v>
      </c>
      <c r="AS13" s="66">
        <v>9</v>
      </c>
      <c r="AT13" s="66">
        <v>7</v>
      </c>
      <c r="AU13" s="35">
        <f>SUM(AW13:BH13)</f>
        <v>17</v>
      </c>
      <c r="AV13" s="36">
        <f>SUM(J13:AU13)</f>
        <v>149</v>
      </c>
      <c r="AW13" s="50"/>
      <c r="AX13" s="70"/>
      <c r="AY13" s="69"/>
      <c r="AZ13" s="70"/>
      <c r="BA13" s="70"/>
      <c r="BB13" s="70"/>
      <c r="BC13" s="70"/>
      <c r="BD13" s="70">
        <v>7</v>
      </c>
      <c r="BE13" s="70"/>
      <c r="BF13" s="259">
        <v>3</v>
      </c>
      <c r="BG13" s="70">
        <v>7</v>
      </c>
      <c r="BH13" s="129"/>
    </row>
    <row r="14" spans="1:60" ht="13.5" thickBot="1">
      <c r="A14" s="38">
        <v>8</v>
      </c>
      <c r="B14" s="39">
        <f t="shared" si="0"/>
        <v>8</v>
      </c>
      <c r="C14" s="85">
        <f>AV14</f>
        <v>146</v>
      </c>
      <c r="D14" s="161" t="s">
        <v>337</v>
      </c>
      <c r="E14" s="90" t="s">
        <v>86</v>
      </c>
      <c r="F14" s="136" t="s">
        <v>9</v>
      </c>
      <c r="G14" s="43">
        <v>1997</v>
      </c>
      <c r="H14" s="34">
        <f>IF(G14&gt;2001,10,IF(G14&gt;1999,12,IF(G14&gt;1997,14,IF(G14&gt;1995,16,0))))</f>
        <v>16</v>
      </c>
      <c r="I14" s="48" t="s">
        <v>142</v>
      </c>
      <c r="J14" s="150"/>
      <c r="K14" s="177"/>
      <c r="L14" s="64"/>
      <c r="M14" s="64"/>
      <c r="N14" s="178">
        <v>25</v>
      </c>
      <c r="O14" s="64"/>
      <c r="P14" s="64"/>
      <c r="Q14" s="64"/>
      <c r="R14" s="64"/>
      <c r="S14" s="64"/>
      <c r="T14" s="64"/>
      <c r="U14" s="64"/>
      <c r="V14" s="64"/>
      <c r="W14" s="64"/>
      <c r="X14" s="64">
        <v>32</v>
      </c>
      <c r="Y14" s="66"/>
      <c r="Z14" s="66"/>
      <c r="AA14" s="66"/>
      <c r="AB14" s="66"/>
      <c r="AC14" s="66"/>
      <c r="AD14" s="66"/>
      <c r="AE14" s="66">
        <v>32</v>
      </c>
      <c r="AF14" s="66"/>
      <c r="AG14" s="66"/>
      <c r="AH14" s="66"/>
      <c r="AI14" s="249"/>
      <c r="AJ14" s="249"/>
      <c r="AK14" s="279"/>
      <c r="AL14" s="286"/>
      <c r="AM14" s="286"/>
      <c r="AN14" s="286"/>
      <c r="AO14" s="286"/>
      <c r="AP14" s="286"/>
      <c r="AQ14" s="66"/>
      <c r="AR14" s="66"/>
      <c r="AS14" s="66">
        <v>16</v>
      </c>
      <c r="AT14" s="66"/>
      <c r="AU14" s="35">
        <f>SUM(AW14:BH14)</f>
        <v>41</v>
      </c>
      <c r="AV14" s="36">
        <f>SUM(J14:AU14)</f>
        <v>146</v>
      </c>
      <c r="AW14" s="51"/>
      <c r="AX14" s="70"/>
      <c r="AY14" s="70"/>
      <c r="AZ14" s="70">
        <v>10</v>
      </c>
      <c r="BA14" s="70"/>
      <c r="BB14" s="70">
        <v>8</v>
      </c>
      <c r="BC14" s="70"/>
      <c r="BD14" s="70"/>
      <c r="BE14" s="70">
        <v>7</v>
      </c>
      <c r="BF14" s="259"/>
      <c r="BG14" s="70">
        <v>16</v>
      </c>
      <c r="BH14" s="129"/>
    </row>
    <row r="15" spans="1:60" ht="13.5" thickBot="1">
      <c r="A15" s="32">
        <v>9</v>
      </c>
      <c r="B15" s="39">
        <f t="shared" si="0"/>
        <v>9</v>
      </c>
      <c r="C15" s="85">
        <f>AV15</f>
        <v>145</v>
      </c>
      <c r="D15" s="161" t="s">
        <v>337</v>
      </c>
      <c r="E15" s="90" t="s">
        <v>75</v>
      </c>
      <c r="F15" s="43" t="s">
        <v>13</v>
      </c>
      <c r="G15" s="43">
        <v>2000</v>
      </c>
      <c r="H15" s="34">
        <f>IF(G15&gt;2001,10,IF(G15&gt;1999,12,IF(G15&gt;1997,14,IF(G15&gt;1995,16,0))))</f>
        <v>12</v>
      </c>
      <c r="I15" s="48" t="s">
        <v>143</v>
      </c>
      <c r="J15" s="150"/>
      <c r="K15" s="177"/>
      <c r="L15" s="64">
        <v>30</v>
      </c>
      <c r="M15" s="64"/>
      <c r="N15" s="17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6"/>
      <c r="Z15" s="66">
        <v>9</v>
      </c>
      <c r="AA15" s="66"/>
      <c r="AB15" s="66"/>
      <c r="AC15" s="66">
        <v>30</v>
      </c>
      <c r="AD15" s="66"/>
      <c r="AE15" s="66"/>
      <c r="AF15" s="66">
        <v>28</v>
      </c>
      <c r="AG15" s="66"/>
      <c r="AH15" s="66"/>
      <c r="AI15" s="249"/>
      <c r="AJ15" s="249">
        <v>17</v>
      </c>
      <c r="AK15" s="279"/>
      <c r="AL15" s="286"/>
      <c r="AM15" s="286">
        <v>14</v>
      </c>
      <c r="AN15" s="286"/>
      <c r="AO15" s="286"/>
      <c r="AP15" s="286"/>
      <c r="AQ15" s="66"/>
      <c r="AR15" s="66"/>
      <c r="AS15" s="66"/>
      <c r="AT15" s="66"/>
      <c r="AU15" s="35">
        <f>SUM(AW15:BH15)</f>
        <v>17</v>
      </c>
      <c r="AV15" s="36">
        <f>SUM(J15:AU15)</f>
        <v>145</v>
      </c>
      <c r="AW15" s="50"/>
      <c r="AX15" s="70"/>
      <c r="AY15" s="70">
        <v>10</v>
      </c>
      <c r="AZ15" s="70"/>
      <c r="BA15" s="70"/>
      <c r="BB15" s="70"/>
      <c r="BC15" s="70"/>
      <c r="BD15" s="70"/>
      <c r="BE15" s="207"/>
      <c r="BF15" s="259"/>
      <c r="BG15" s="70"/>
      <c r="BH15" s="129">
        <v>7</v>
      </c>
    </row>
    <row r="16" spans="1:60" ht="13.5" thickBot="1">
      <c r="A16" s="38">
        <v>10</v>
      </c>
      <c r="B16" s="39">
        <f t="shared" si="0"/>
        <v>10</v>
      </c>
      <c r="C16" s="85">
        <f>AV16</f>
        <v>135</v>
      </c>
      <c r="D16" s="161" t="s">
        <v>337</v>
      </c>
      <c r="E16" s="90" t="s">
        <v>116</v>
      </c>
      <c r="F16" s="43" t="s">
        <v>9</v>
      </c>
      <c r="G16" s="40">
        <v>2001</v>
      </c>
      <c r="H16" s="34">
        <f>IF(G16&gt;2001,10,IF(G16&gt;1999,12,IF(G16&gt;1997,14,IF(G16&gt;1995,16,0))))</f>
        <v>12</v>
      </c>
      <c r="I16" s="48" t="s">
        <v>144</v>
      </c>
      <c r="J16" s="150"/>
      <c r="K16" s="177"/>
      <c r="L16" s="64">
        <v>17</v>
      </c>
      <c r="M16" s="64"/>
      <c r="N16" s="178"/>
      <c r="O16" s="64"/>
      <c r="P16" s="64">
        <f>4+1</f>
        <v>5</v>
      </c>
      <c r="Q16" s="64">
        <v>3</v>
      </c>
      <c r="R16" s="64"/>
      <c r="S16" s="64"/>
      <c r="T16" s="64"/>
      <c r="U16" s="64"/>
      <c r="V16" s="64">
        <v>10</v>
      </c>
      <c r="W16" s="64"/>
      <c r="X16" s="64"/>
      <c r="Y16" s="66"/>
      <c r="Z16" s="66"/>
      <c r="AA16" s="66"/>
      <c r="AB16" s="66"/>
      <c r="AC16" s="66">
        <v>17</v>
      </c>
      <c r="AD16" s="66"/>
      <c r="AE16" s="66"/>
      <c r="AF16" s="66"/>
      <c r="AG16" s="66"/>
      <c r="AH16" s="66"/>
      <c r="AI16" s="249"/>
      <c r="AJ16" s="249">
        <v>11</v>
      </c>
      <c r="AK16" s="279"/>
      <c r="AL16" s="286"/>
      <c r="AM16" s="286">
        <v>9</v>
      </c>
      <c r="AN16" s="286"/>
      <c r="AO16" s="286">
        <v>18</v>
      </c>
      <c r="AP16" s="286"/>
      <c r="AQ16" s="66">
        <v>10</v>
      </c>
      <c r="AR16" s="66">
        <v>12</v>
      </c>
      <c r="AS16" s="66"/>
      <c r="AT16" s="66">
        <v>5</v>
      </c>
      <c r="AU16" s="35">
        <f>SUM(AW16:BH16)</f>
        <v>18</v>
      </c>
      <c r="AV16" s="36">
        <f>SUM(J16:AU16)</f>
        <v>135</v>
      </c>
      <c r="AW16" s="50"/>
      <c r="AX16" s="70"/>
      <c r="AY16" s="69"/>
      <c r="AZ16" s="70"/>
      <c r="BA16" s="70"/>
      <c r="BB16" s="70"/>
      <c r="BC16" s="70"/>
      <c r="BD16" s="70">
        <v>7</v>
      </c>
      <c r="BE16" s="70"/>
      <c r="BF16" s="259"/>
      <c r="BG16" s="70">
        <v>7</v>
      </c>
      <c r="BH16" s="129">
        <v>4</v>
      </c>
    </row>
    <row r="17" spans="1:60" ht="13.5" thickBot="1">
      <c r="A17" s="32">
        <v>11</v>
      </c>
      <c r="B17" s="39">
        <f t="shared" si="0"/>
        <v>11</v>
      </c>
      <c r="C17" s="85">
        <f>AV17</f>
        <v>134</v>
      </c>
      <c r="D17" s="161" t="s">
        <v>337</v>
      </c>
      <c r="E17" s="90" t="s">
        <v>155</v>
      </c>
      <c r="F17" s="43" t="s">
        <v>9</v>
      </c>
      <c r="G17" s="43">
        <v>2002</v>
      </c>
      <c r="H17" s="34">
        <f>IF(G17&gt;2001,10,IF(G17&gt;1999,12,IF(G17&gt;1997,14,IF(G17&gt;1995,16,0))))</f>
        <v>10</v>
      </c>
      <c r="I17" s="48"/>
      <c r="J17" s="150"/>
      <c r="K17" s="177">
        <v>7</v>
      </c>
      <c r="L17" s="64"/>
      <c r="M17" s="64"/>
      <c r="N17" s="178"/>
      <c r="O17" s="64">
        <v>9</v>
      </c>
      <c r="P17" s="64"/>
      <c r="Q17" s="64"/>
      <c r="R17" s="64">
        <v>11</v>
      </c>
      <c r="S17" s="64"/>
      <c r="T17" s="64">
        <v>15</v>
      </c>
      <c r="U17" s="64">
        <v>15</v>
      </c>
      <c r="V17" s="64"/>
      <c r="W17" s="64"/>
      <c r="X17" s="64"/>
      <c r="Y17" s="66"/>
      <c r="Z17" s="66"/>
      <c r="AA17" s="66"/>
      <c r="AB17" s="66">
        <v>7</v>
      </c>
      <c r="AC17" s="66"/>
      <c r="AD17" s="66"/>
      <c r="AE17" s="66"/>
      <c r="AF17" s="66"/>
      <c r="AG17" s="66"/>
      <c r="AH17" s="66"/>
      <c r="AI17" s="249">
        <v>10</v>
      </c>
      <c r="AJ17" s="249"/>
      <c r="AK17" s="279"/>
      <c r="AL17" s="286">
        <v>10</v>
      </c>
      <c r="AM17" s="286"/>
      <c r="AN17" s="286"/>
      <c r="AO17" s="286">
        <v>10</v>
      </c>
      <c r="AP17" s="286"/>
      <c r="AQ17" s="66">
        <v>14</v>
      </c>
      <c r="AR17" s="66">
        <v>7</v>
      </c>
      <c r="AS17" s="66"/>
      <c r="AT17" s="66">
        <v>9</v>
      </c>
      <c r="AU17" s="35">
        <f>SUM(AW17:BH17)</f>
        <v>10</v>
      </c>
      <c r="AV17" s="36">
        <f>SUM(J17:AU17)</f>
        <v>134</v>
      </c>
      <c r="AW17" s="50"/>
      <c r="AX17" s="70">
        <v>7</v>
      </c>
      <c r="AY17" s="70"/>
      <c r="AZ17" s="70"/>
      <c r="BA17" s="70">
        <v>3</v>
      </c>
      <c r="BB17" s="70"/>
      <c r="BC17" s="70"/>
      <c r="BD17" s="70"/>
      <c r="BE17" s="70"/>
      <c r="BF17" s="259"/>
      <c r="BG17" s="70"/>
      <c r="BH17" s="130"/>
    </row>
    <row r="18" spans="1:60" ht="13.5" thickBot="1">
      <c r="A18" s="38">
        <v>12</v>
      </c>
      <c r="B18" s="39">
        <f t="shared" si="0"/>
        <v>12</v>
      </c>
      <c r="C18" s="85">
        <f>AV18</f>
        <v>128</v>
      </c>
      <c r="D18" s="161" t="s">
        <v>337</v>
      </c>
      <c r="E18" s="89" t="s">
        <v>21</v>
      </c>
      <c r="F18" s="40" t="s">
        <v>9</v>
      </c>
      <c r="G18" s="43">
        <v>1997</v>
      </c>
      <c r="H18" s="34">
        <f>IF(G18&gt;2001,10,IF(G18&gt;1999,12,IF(G18&gt;1997,14,IF(G18&gt;1995,16,0))))</f>
        <v>16</v>
      </c>
      <c r="I18" s="48" t="s">
        <v>142</v>
      </c>
      <c r="J18" s="150"/>
      <c r="K18" s="177"/>
      <c r="L18" s="64"/>
      <c r="M18" s="64"/>
      <c r="N18" s="178"/>
      <c r="O18" s="64"/>
      <c r="P18" s="64"/>
      <c r="Q18" s="64"/>
      <c r="R18" s="64"/>
      <c r="S18" s="64"/>
      <c r="T18" s="64"/>
      <c r="U18" s="64"/>
      <c r="V18" s="64"/>
      <c r="W18" s="64"/>
      <c r="X18" s="64">
        <v>45</v>
      </c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249"/>
      <c r="AJ18" s="249"/>
      <c r="AK18" s="279"/>
      <c r="AL18" s="286"/>
      <c r="AM18" s="286"/>
      <c r="AN18" s="286"/>
      <c r="AO18" s="286"/>
      <c r="AP18" s="286">
        <v>30</v>
      </c>
      <c r="AQ18" s="66"/>
      <c r="AR18" s="66"/>
      <c r="AS18" s="66">
        <v>25</v>
      </c>
      <c r="AT18" s="66"/>
      <c r="AU18" s="35">
        <f>SUM(AW18:BH18)</f>
        <v>28</v>
      </c>
      <c r="AV18" s="36">
        <f>SUM(J18:AU18)</f>
        <v>128</v>
      </c>
      <c r="AW18" s="50"/>
      <c r="AX18" s="70"/>
      <c r="AY18" s="70"/>
      <c r="AZ18" s="70"/>
      <c r="BA18" s="70"/>
      <c r="BB18" s="70">
        <v>8</v>
      </c>
      <c r="BC18" s="70"/>
      <c r="BD18" s="70"/>
      <c r="BE18" s="70">
        <v>7</v>
      </c>
      <c r="BF18" s="259"/>
      <c r="BG18" s="70">
        <v>13</v>
      </c>
      <c r="BH18" s="129"/>
    </row>
    <row r="19" spans="1:60" ht="13.5" thickBot="1">
      <c r="A19" s="32">
        <v>13</v>
      </c>
      <c r="B19" s="39">
        <f t="shared" si="0"/>
        <v>13</v>
      </c>
      <c r="C19" s="85">
        <f>AV19</f>
        <v>108</v>
      </c>
      <c r="D19" s="161" t="s">
        <v>337</v>
      </c>
      <c r="E19" s="90" t="s">
        <v>73</v>
      </c>
      <c r="F19" s="43" t="s">
        <v>9</v>
      </c>
      <c r="G19" s="43">
        <v>2000</v>
      </c>
      <c r="H19" s="34">
        <f>IF(G19&gt;2001,10,IF(G19&gt;1999,12,IF(G19&gt;1997,14,IF(G19&gt;1995,16,0))))</f>
        <v>12</v>
      </c>
      <c r="I19" s="48" t="s">
        <v>143</v>
      </c>
      <c r="J19" s="150"/>
      <c r="K19" s="177"/>
      <c r="L19" s="64">
        <v>14</v>
      </c>
      <c r="M19" s="64"/>
      <c r="N19" s="178"/>
      <c r="O19" s="64"/>
      <c r="P19" s="64">
        <v>4</v>
      </c>
      <c r="Q19" s="64"/>
      <c r="R19" s="64"/>
      <c r="S19" s="64"/>
      <c r="T19" s="64"/>
      <c r="U19" s="64"/>
      <c r="V19" s="64"/>
      <c r="W19" s="64"/>
      <c r="X19" s="64"/>
      <c r="Y19" s="66"/>
      <c r="Z19" s="66"/>
      <c r="AA19" s="66"/>
      <c r="AB19" s="66"/>
      <c r="AC19" s="66">
        <f>11+1</f>
        <v>12</v>
      </c>
      <c r="AD19" s="66"/>
      <c r="AE19" s="66"/>
      <c r="AF19" s="66">
        <v>11</v>
      </c>
      <c r="AG19" s="66"/>
      <c r="AH19" s="66"/>
      <c r="AI19" s="249"/>
      <c r="AJ19" s="249"/>
      <c r="AK19" s="279">
        <v>13</v>
      </c>
      <c r="AL19" s="286"/>
      <c r="AM19" s="286"/>
      <c r="AN19" s="286"/>
      <c r="AO19" s="286"/>
      <c r="AP19" s="286"/>
      <c r="AQ19" s="66">
        <v>14</v>
      </c>
      <c r="AR19" s="66">
        <v>8</v>
      </c>
      <c r="AS19" s="66">
        <v>9</v>
      </c>
      <c r="AT19" s="66">
        <v>7</v>
      </c>
      <c r="AU19" s="35">
        <f>SUM(AW19:BH19)</f>
        <v>16</v>
      </c>
      <c r="AV19" s="36">
        <f>SUM(J19:AU19)</f>
        <v>108</v>
      </c>
      <c r="AW19" s="50"/>
      <c r="AX19" s="70"/>
      <c r="AY19" s="70"/>
      <c r="AZ19" s="70"/>
      <c r="BA19" s="70"/>
      <c r="BB19" s="70"/>
      <c r="BC19" s="70"/>
      <c r="BD19" s="70"/>
      <c r="BE19" s="70"/>
      <c r="BF19" s="259">
        <v>3</v>
      </c>
      <c r="BG19" s="70">
        <v>4</v>
      </c>
      <c r="BH19" s="129">
        <v>9</v>
      </c>
    </row>
    <row r="20" spans="1:60" ht="13.5" thickBot="1">
      <c r="A20" s="38">
        <v>14</v>
      </c>
      <c r="B20" s="39">
        <f t="shared" si="0"/>
        <v>14</v>
      </c>
      <c r="C20" s="85">
        <f>AV20</f>
        <v>104</v>
      </c>
      <c r="D20" s="161" t="s">
        <v>337</v>
      </c>
      <c r="E20" s="89" t="s">
        <v>20</v>
      </c>
      <c r="F20" s="40" t="s">
        <v>9</v>
      </c>
      <c r="G20" s="40">
        <v>1996</v>
      </c>
      <c r="H20" s="34">
        <f>IF(G20&gt;2001,10,IF(G20&gt;1999,12,IF(G20&gt;1997,14,IF(G20&gt;1995,16,0))))</f>
        <v>16</v>
      </c>
      <c r="I20" s="42">
        <v>3</v>
      </c>
      <c r="J20" s="150"/>
      <c r="K20" s="177"/>
      <c r="L20" s="64"/>
      <c r="M20" s="64"/>
      <c r="N20" s="178"/>
      <c r="O20" s="64"/>
      <c r="P20" s="64"/>
      <c r="Q20" s="64"/>
      <c r="R20" s="64"/>
      <c r="S20" s="64"/>
      <c r="T20" s="64"/>
      <c r="U20" s="64"/>
      <c r="V20" s="64"/>
      <c r="W20" s="64"/>
      <c r="X20" s="64">
        <f>16+2</f>
        <v>18</v>
      </c>
      <c r="Y20" s="66"/>
      <c r="Z20" s="66"/>
      <c r="AA20" s="66"/>
      <c r="AB20" s="66"/>
      <c r="AC20" s="66"/>
      <c r="AD20" s="66"/>
      <c r="AE20" s="66">
        <v>45</v>
      </c>
      <c r="AF20" s="66"/>
      <c r="AG20" s="66"/>
      <c r="AH20" s="66"/>
      <c r="AI20" s="249"/>
      <c r="AJ20" s="249"/>
      <c r="AK20" s="279"/>
      <c r="AL20" s="286"/>
      <c r="AM20" s="286"/>
      <c r="AN20" s="286"/>
      <c r="AO20" s="286"/>
      <c r="AP20" s="286">
        <v>21</v>
      </c>
      <c r="AQ20" s="66"/>
      <c r="AR20" s="66"/>
      <c r="AS20" s="66"/>
      <c r="AT20" s="66"/>
      <c r="AU20" s="35">
        <f>SUM(AW20:BH20)</f>
        <v>20</v>
      </c>
      <c r="AV20" s="36">
        <f>SUM(J20:AU20)</f>
        <v>104</v>
      </c>
      <c r="AW20" s="166"/>
      <c r="AX20" s="70"/>
      <c r="AY20" s="70"/>
      <c r="AZ20" s="70"/>
      <c r="BA20" s="70"/>
      <c r="BB20" s="70"/>
      <c r="BC20" s="70"/>
      <c r="BD20" s="70"/>
      <c r="BE20" s="70">
        <v>5</v>
      </c>
      <c r="BF20" s="259"/>
      <c r="BG20" s="70">
        <v>15</v>
      </c>
      <c r="BH20" s="129"/>
    </row>
    <row r="21" spans="1:60" ht="13.5" thickBot="1">
      <c r="A21" s="32">
        <v>15</v>
      </c>
      <c r="B21" s="39">
        <f t="shared" si="0"/>
        <v>15</v>
      </c>
      <c r="C21" s="85">
        <f>AV21</f>
        <v>96</v>
      </c>
      <c r="D21" s="161" t="s">
        <v>337</v>
      </c>
      <c r="E21" s="90" t="s">
        <v>193</v>
      </c>
      <c r="F21" s="43" t="s">
        <v>9</v>
      </c>
      <c r="G21" s="43">
        <v>2001</v>
      </c>
      <c r="H21" s="34">
        <f>IF(G21&gt;2001,10,IF(G21&gt;1999,12,IF(G21&gt;1997,14,IF(G21&gt;1995,16,0))))</f>
        <v>12</v>
      </c>
      <c r="I21" s="48"/>
      <c r="J21" s="150"/>
      <c r="K21" s="177"/>
      <c r="L21" s="64">
        <v>7</v>
      </c>
      <c r="M21" s="64"/>
      <c r="N21" s="178"/>
      <c r="O21" s="64"/>
      <c r="P21" s="64"/>
      <c r="Q21" s="64"/>
      <c r="R21" s="64"/>
      <c r="S21" s="64">
        <f>13+3</f>
        <v>16</v>
      </c>
      <c r="T21" s="64"/>
      <c r="U21" s="64"/>
      <c r="V21" s="64">
        <v>6</v>
      </c>
      <c r="W21" s="64"/>
      <c r="X21" s="64"/>
      <c r="Y21" s="66"/>
      <c r="Z21" s="66">
        <v>7</v>
      </c>
      <c r="AA21" s="66"/>
      <c r="AB21" s="66"/>
      <c r="AC21" s="66">
        <v>7</v>
      </c>
      <c r="AD21" s="66"/>
      <c r="AE21" s="66"/>
      <c r="AF21" s="66"/>
      <c r="AG21" s="66"/>
      <c r="AH21" s="66"/>
      <c r="AI21" s="249"/>
      <c r="AJ21" s="249">
        <f>11+2</f>
        <v>13</v>
      </c>
      <c r="AK21" s="279"/>
      <c r="AL21" s="286"/>
      <c r="AM21" s="286">
        <v>7</v>
      </c>
      <c r="AN21" s="286"/>
      <c r="AO21" s="286">
        <f>6+1</f>
        <v>7</v>
      </c>
      <c r="AP21" s="286"/>
      <c r="AQ21" s="66"/>
      <c r="AR21" s="66"/>
      <c r="AS21" s="66"/>
      <c r="AT21" s="66">
        <v>11</v>
      </c>
      <c r="AU21" s="35">
        <f>SUM(AW21:BH21)</f>
        <v>15</v>
      </c>
      <c r="AV21" s="36">
        <f>SUM(J21:AU21)</f>
        <v>96</v>
      </c>
      <c r="AW21" s="50"/>
      <c r="AX21" s="70"/>
      <c r="AY21" s="70">
        <v>7</v>
      </c>
      <c r="AZ21" s="70"/>
      <c r="BA21" s="70">
        <v>5</v>
      </c>
      <c r="BB21" s="70"/>
      <c r="BC21" s="70"/>
      <c r="BD21" s="70">
        <v>3</v>
      </c>
      <c r="BE21" s="70"/>
      <c r="BF21" s="259"/>
      <c r="BG21" s="70"/>
      <c r="BH21" s="129"/>
    </row>
    <row r="22" spans="1:60" ht="13.5" thickBot="1">
      <c r="A22" s="38">
        <v>16</v>
      </c>
      <c r="B22" s="39">
        <f t="shared" si="0"/>
        <v>16</v>
      </c>
      <c r="C22" s="85">
        <f>AV22</f>
        <v>85</v>
      </c>
      <c r="D22" s="161" t="s">
        <v>337</v>
      </c>
      <c r="E22" s="90" t="s">
        <v>76</v>
      </c>
      <c r="F22" s="43" t="s">
        <v>9</v>
      </c>
      <c r="G22" s="43">
        <v>1996</v>
      </c>
      <c r="H22" s="34">
        <f>IF(G22&gt;2001,10,IF(G22&gt;1999,12,IF(G22&gt;1997,14,IF(G22&gt;1995,16,0))))</f>
        <v>16</v>
      </c>
      <c r="I22" s="48"/>
      <c r="J22" s="150"/>
      <c r="K22" s="177"/>
      <c r="L22" s="64"/>
      <c r="M22" s="64"/>
      <c r="N22" s="178">
        <v>35</v>
      </c>
      <c r="O22" s="64"/>
      <c r="P22" s="64"/>
      <c r="Q22" s="64"/>
      <c r="R22" s="64"/>
      <c r="S22" s="64"/>
      <c r="T22" s="64"/>
      <c r="U22" s="64"/>
      <c r="V22" s="64"/>
      <c r="W22" s="64"/>
      <c r="X22" s="64">
        <v>21</v>
      </c>
      <c r="Y22" s="66"/>
      <c r="Z22" s="66"/>
      <c r="AA22" s="66"/>
      <c r="AB22" s="66"/>
      <c r="AC22" s="66"/>
      <c r="AD22" s="66"/>
      <c r="AE22" s="66">
        <f>16+2</f>
        <v>18</v>
      </c>
      <c r="AF22" s="66"/>
      <c r="AG22" s="66"/>
      <c r="AH22" s="66"/>
      <c r="AI22" s="249"/>
      <c r="AJ22" s="249"/>
      <c r="AK22" s="279"/>
      <c r="AL22" s="286"/>
      <c r="AM22" s="286"/>
      <c r="AN22" s="286"/>
      <c r="AO22" s="286"/>
      <c r="AP22" s="286">
        <v>11</v>
      </c>
      <c r="AQ22" s="66"/>
      <c r="AR22" s="66"/>
      <c r="AS22" s="66"/>
      <c r="AT22" s="66"/>
      <c r="AU22" s="35">
        <f>SUM(AW22:BH22)</f>
        <v>0</v>
      </c>
      <c r="AV22" s="36">
        <f>SUM(J22:AU22)</f>
        <v>85</v>
      </c>
      <c r="AW22" s="50"/>
      <c r="AX22" s="70"/>
      <c r="AY22" s="70"/>
      <c r="AZ22" s="70"/>
      <c r="BA22" s="70"/>
      <c r="BB22" s="70"/>
      <c r="BC22" s="70"/>
      <c r="BD22" s="70"/>
      <c r="BE22" s="70"/>
      <c r="BF22" s="259"/>
      <c r="BG22" s="70"/>
      <c r="BH22" s="129"/>
    </row>
    <row r="23" spans="1:60" ht="13.5" thickBot="1">
      <c r="A23" s="32">
        <v>17</v>
      </c>
      <c r="B23" s="39">
        <f t="shared" si="0"/>
        <v>17</v>
      </c>
      <c r="C23" s="85">
        <f>AV23</f>
        <v>82</v>
      </c>
      <c r="D23" s="161" t="s">
        <v>337</v>
      </c>
      <c r="E23" s="90" t="s">
        <v>141</v>
      </c>
      <c r="F23" s="43" t="s">
        <v>9</v>
      </c>
      <c r="G23" s="43">
        <v>2003</v>
      </c>
      <c r="H23" s="34">
        <f>IF(G23&gt;2001,10,IF(G23&gt;1999,12,IF(G23&gt;1997,14,IF(G23&gt;1995,16,0))))</f>
        <v>10</v>
      </c>
      <c r="I23" s="48"/>
      <c r="J23" s="150"/>
      <c r="K23" s="177">
        <v>11</v>
      </c>
      <c r="L23" s="64"/>
      <c r="M23" s="64"/>
      <c r="N23" s="178"/>
      <c r="O23" s="64">
        <v>5</v>
      </c>
      <c r="P23" s="64"/>
      <c r="Q23" s="64"/>
      <c r="R23" s="64">
        <v>6</v>
      </c>
      <c r="S23" s="64"/>
      <c r="T23" s="64"/>
      <c r="U23" s="64">
        <v>9</v>
      </c>
      <c r="V23" s="64"/>
      <c r="W23" s="64"/>
      <c r="X23" s="64"/>
      <c r="Y23" s="66"/>
      <c r="Z23" s="66"/>
      <c r="AA23" s="66"/>
      <c r="AB23" s="66">
        <v>11</v>
      </c>
      <c r="AC23" s="66"/>
      <c r="AD23" s="66"/>
      <c r="AE23" s="66"/>
      <c r="AF23" s="66"/>
      <c r="AG23" s="66"/>
      <c r="AH23" s="66">
        <v>12</v>
      </c>
      <c r="AI23" s="249">
        <v>7</v>
      </c>
      <c r="AJ23" s="249"/>
      <c r="AK23" s="279"/>
      <c r="AL23" s="286">
        <v>7</v>
      </c>
      <c r="AM23" s="286"/>
      <c r="AN23" s="286"/>
      <c r="AO23" s="286">
        <f>4+1</f>
        <v>5</v>
      </c>
      <c r="AP23" s="286"/>
      <c r="AQ23" s="66"/>
      <c r="AR23" s="66"/>
      <c r="AS23" s="66"/>
      <c r="AT23" s="66"/>
      <c r="AU23" s="35">
        <f>SUM(AW23:BH23)</f>
        <v>9</v>
      </c>
      <c r="AV23" s="36">
        <f>SUM(J23:AU23)</f>
        <v>82</v>
      </c>
      <c r="AW23" s="51"/>
      <c r="AX23" s="70">
        <v>3</v>
      </c>
      <c r="AY23" s="70"/>
      <c r="AZ23" s="70"/>
      <c r="BA23" s="70">
        <v>3</v>
      </c>
      <c r="BB23" s="70"/>
      <c r="BC23" s="70"/>
      <c r="BD23" s="70">
        <v>3</v>
      </c>
      <c r="BE23" s="70"/>
      <c r="BF23" s="259"/>
      <c r="BG23" s="70"/>
      <c r="BH23" s="129"/>
    </row>
    <row r="24" spans="1:60" ht="13.5" thickBot="1">
      <c r="A24" s="38">
        <v>18</v>
      </c>
      <c r="B24" s="39">
        <f t="shared" si="0"/>
        <v>18</v>
      </c>
      <c r="C24" s="85">
        <f>AV24</f>
        <v>74</v>
      </c>
      <c r="D24" s="161" t="s">
        <v>337</v>
      </c>
      <c r="E24" s="90" t="s">
        <v>194</v>
      </c>
      <c r="F24" s="43" t="s">
        <v>9</v>
      </c>
      <c r="G24" s="43">
        <v>2002</v>
      </c>
      <c r="H24" s="34">
        <f>IF(G24&gt;2001,10,IF(G24&gt;1999,12,IF(G24&gt;1997,14,IF(G24&gt;1995,16,0))))</f>
        <v>10</v>
      </c>
      <c r="I24" s="48"/>
      <c r="J24" s="150"/>
      <c r="K24" s="177">
        <v>9</v>
      </c>
      <c r="L24" s="64"/>
      <c r="M24" s="64"/>
      <c r="N24" s="178"/>
      <c r="O24" s="64">
        <v>7</v>
      </c>
      <c r="P24" s="64"/>
      <c r="Q24" s="64"/>
      <c r="R24" s="64">
        <v>9</v>
      </c>
      <c r="S24" s="64"/>
      <c r="T24" s="64"/>
      <c r="U24" s="64">
        <v>11</v>
      </c>
      <c r="V24" s="64"/>
      <c r="W24" s="64"/>
      <c r="X24" s="64"/>
      <c r="Y24" s="66"/>
      <c r="Z24" s="66"/>
      <c r="AA24" s="66"/>
      <c r="AB24" s="66">
        <v>9</v>
      </c>
      <c r="AC24" s="66"/>
      <c r="AD24" s="66"/>
      <c r="AE24" s="66"/>
      <c r="AF24" s="66"/>
      <c r="AG24" s="66"/>
      <c r="AH24" s="66"/>
      <c r="AI24" s="249"/>
      <c r="AJ24" s="249"/>
      <c r="AK24" s="279"/>
      <c r="AL24" s="286"/>
      <c r="AM24" s="286"/>
      <c r="AN24" s="286"/>
      <c r="AO24" s="286"/>
      <c r="AP24" s="286"/>
      <c r="AQ24" s="66">
        <v>9</v>
      </c>
      <c r="AR24" s="66">
        <v>7</v>
      </c>
      <c r="AS24" s="66"/>
      <c r="AT24" s="66">
        <v>5</v>
      </c>
      <c r="AU24" s="35">
        <f>SUM(AW24:BH24)</f>
        <v>8</v>
      </c>
      <c r="AV24" s="36">
        <f>SUM(J24:AU24)</f>
        <v>74</v>
      </c>
      <c r="AW24" s="50"/>
      <c r="AX24" s="70"/>
      <c r="AY24" s="70">
        <v>3</v>
      </c>
      <c r="AZ24" s="70"/>
      <c r="BA24" s="70"/>
      <c r="BB24" s="70"/>
      <c r="BC24" s="70"/>
      <c r="BD24" s="70">
        <v>5</v>
      </c>
      <c r="BE24" s="70"/>
      <c r="BF24" s="259"/>
      <c r="BG24" s="70"/>
      <c r="BH24" s="129"/>
    </row>
    <row r="25" spans="1:60" ht="13.5" thickBot="1">
      <c r="A25" s="32">
        <v>19</v>
      </c>
      <c r="B25" s="39">
        <f t="shared" si="0"/>
        <v>19</v>
      </c>
      <c r="C25" s="85">
        <f>AV25</f>
        <v>72</v>
      </c>
      <c r="D25" s="161" t="s">
        <v>337</v>
      </c>
      <c r="E25" s="89" t="s">
        <v>137</v>
      </c>
      <c r="F25" s="40" t="s">
        <v>13</v>
      </c>
      <c r="G25" s="40">
        <v>1998</v>
      </c>
      <c r="H25" s="34">
        <f>IF(G25&gt;2001,10,IF(G25&gt;1999,12,IF(G25&gt;1997,14,IF(G25&gt;1995,16,0))))</f>
        <v>14</v>
      </c>
      <c r="I25" s="42" t="s">
        <v>142</v>
      </c>
      <c r="J25" s="150"/>
      <c r="K25" s="177"/>
      <c r="L25" s="64"/>
      <c r="M25" s="64">
        <v>25</v>
      </c>
      <c r="N25" s="17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6"/>
      <c r="Z25" s="66"/>
      <c r="AA25" s="66"/>
      <c r="AB25" s="66"/>
      <c r="AC25" s="66"/>
      <c r="AD25" s="66"/>
      <c r="AE25" s="66"/>
      <c r="AF25" s="66">
        <v>23</v>
      </c>
      <c r="AG25" s="66"/>
      <c r="AH25" s="66"/>
      <c r="AI25" s="249"/>
      <c r="AJ25" s="249"/>
      <c r="AK25" s="279">
        <v>21</v>
      </c>
      <c r="AL25" s="286"/>
      <c r="AM25" s="286"/>
      <c r="AN25" s="286"/>
      <c r="AO25" s="286"/>
      <c r="AP25" s="286"/>
      <c r="AQ25" s="66"/>
      <c r="AR25" s="66"/>
      <c r="AS25" s="66"/>
      <c r="AT25" s="66"/>
      <c r="AU25" s="35">
        <f>SUM(AW25:BH25)</f>
        <v>3</v>
      </c>
      <c r="AV25" s="36">
        <f>SUM(J25:AU25)</f>
        <v>72</v>
      </c>
      <c r="AW25" s="50"/>
      <c r="AX25" s="70"/>
      <c r="AY25" s="70"/>
      <c r="AZ25" s="70"/>
      <c r="BA25" s="70"/>
      <c r="BB25" s="70"/>
      <c r="BC25" s="70"/>
      <c r="BD25" s="70"/>
      <c r="BE25" s="70"/>
      <c r="BF25" s="259">
        <v>3</v>
      </c>
      <c r="BG25" s="70"/>
      <c r="BH25" s="129"/>
    </row>
    <row r="26" spans="1:60" ht="13.5" thickBot="1">
      <c r="A26" s="38">
        <v>20</v>
      </c>
      <c r="B26" s="39">
        <f t="shared" si="0"/>
        <v>20</v>
      </c>
      <c r="C26" s="85">
        <f>AV26</f>
        <v>59</v>
      </c>
      <c r="D26" s="161" t="s">
        <v>337</v>
      </c>
      <c r="E26" s="90" t="s">
        <v>72</v>
      </c>
      <c r="F26" s="43" t="s">
        <v>9</v>
      </c>
      <c r="G26" s="43">
        <v>1996</v>
      </c>
      <c r="H26" s="34">
        <f>IF(G26&gt;2001,10,IF(G26&gt;1999,12,IF(G26&gt;1997,14,IF(G26&gt;1995,16,0))))</f>
        <v>16</v>
      </c>
      <c r="I26" s="48" t="s">
        <v>142</v>
      </c>
      <c r="J26" s="150"/>
      <c r="K26" s="177"/>
      <c r="L26" s="64"/>
      <c r="M26" s="64"/>
      <c r="N26" s="178"/>
      <c r="O26" s="64"/>
      <c r="P26" s="64"/>
      <c r="Q26" s="64"/>
      <c r="R26" s="64"/>
      <c r="S26" s="64"/>
      <c r="T26" s="64"/>
      <c r="U26" s="64"/>
      <c r="V26" s="64"/>
      <c r="W26" s="64"/>
      <c r="X26" s="64">
        <v>25</v>
      </c>
      <c r="Y26" s="66"/>
      <c r="Z26" s="66"/>
      <c r="AA26" s="66"/>
      <c r="AB26" s="66"/>
      <c r="AC26" s="66"/>
      <c r="AD26" s="66"/>
      <c r="AE26" s="66">
        <v>21</v>
      </c>
      <c r="AF26" s="66"/>
      <c r="AG26" s="66"/>
      <c r="AH26" s="66"/>
      <c r="AI26" s="249"/>
      <c r="AJ26" s="249"/>
      <c r="AK26" s="279"/>
      <c r="AL26" s="286"/>
      <c r="AM26" s="286"/>
      <c r="AN26" s="286"/>
      <c r="AO26" s="286"/>
      <c r="AP26" s="286"/>
      <c r="AQ26" s="66"/>
      <c r="AR26" s="66"/>
      <c r="AS26" s="66"/>
      <c r="AT26" s="66"/>
      <c r="AU26" s="35">
        <f>SUM(AW26:BH26)</f>
        <v>13</v>
      </c>
      <c r="AV26" s="36">
        <f>SUM(J26:AU26)</f>
        <v>59</v>
      </c>
      <c r="AW26" s="50"/>
      <c r="AX26" s="70"/>
      <c r="AY26" s="70"/>
      <c r="AZ26" s="70"/>
      <c r="BA26" s="70"/>
      <c r="BB26" s="70"/>
      <c r="BC26" s="70"/>
      <c r="BD26" s="70"/>
      <c r="BE26" s="70"/>
      <c r="BF26" s="259"/>
      <c r="BG26" s="70">
        <v>13</v>
      </c>
      <c r="BH26" s="129"/>
    </row>
    <row r="27" spans="1:60" ht="13.5" thickBot="1">
      <c r="A27" s="32">
        <v>21</v>
      </c>
      <c r="B27" s="39">
        <f t="shared" si="0"/>
        <v>21</v>
      </c>
      <c r="C27" s="85">
        <f>AV27</f>
        <v>54</v>
      </c>
      <c r="D27" s="161" t="s">
        <v>337</v>
      </c>
      <c r="E27" s="91" t="s">
        <v>285</v>
      </c>
      <c r="F27" s="68" t="s">
        <v>9</v>
      </c>
      <c r="G27" s="43">
        <v>2003</v>
      </c>
      <c r="H27" s="34">
        <f>IF(G27&gt;2001,10,IF(G27&gt;1999,12,IF(G27&gt;1997,14,IF(G27&gt;1995,16,0))))</f>
        <v>10</v>
      </c>
      <c r="I27" s="48"/>
      <c r="J27" s="151"/>
      <c r="K27" s="188">
        <v>15</v>
      </c>
      <c r="L27" s="64"/>
      <c r="M27" s="64"/>
      <c r="N27" s="189"/>
      <c r="O27" s="64"/>
      <c r="P27" s="64"/>
      <c r="Q27" s="64"/>
      <c r="R27" s="64">
        <v>6</v>
      </c>
      <c r="S27" s="64"/>
      <c r="T27" s="64"/>
      <c r="U27" s="64"/>
      <c r="V27" s="64"/>
      <c r="W27" s="64"/>
      <c r="X27" s="64"/>
      <c r="Y27" s="66">
        <v>15</v>
      </c>
      <c r="Z27" s="66"/>
      <c r="AA27" s="66"/>
      <c r="AB27" s="66">
        <v>15</v>
      </c>
      <c r="AC27" s="66"/>
      <c r="AD27" s="66"/>
      <c r="AE27" s="66"/>
      <c r="AF27" s="66"/>
      <c r="AG27" s="66"/>
      <c r="AH27" s="66"/>
      <c r="AI27" s="249"/>
      <c r="AJ27" s="249"/>
      <c r="AK27" s="279"/>
      <c r="AL27" s="286"/>
      <c r="AM27" s="286"/>
      <c r="AN27" s="286"/>
      <c r="AO27" s="286"/>
      <c r="AP27" s="286"/>
      <c r="AQ27" s="66"/>
      <c r="AR27" s="66"/>
      <c r="AS27" s="66"/>
      <c r="AT27" s="66"/>
      <c r="AU27" s="35">
        <f>SUM(AW27:BH27)</f>
        <v>3</v>
      </c>
      <c r="AV27" s="36">
        <f>SUM(J27:AU27)</f>
        <v>54</v>
      </c>
      <c r="AW27" s="50"/>
      <c r="AX27" s="70"/>
      <c r="AY27" s="70"/>
      <c r="AZ27" s="70"/>
      <c r="BA27" s="70">
        <v>3</v>
      </c>
      <c r="BB27" s="70"/>
      <c r="BC27" s="70"/>
      <c r="BD27" s="70"/>
      <c r="BE27" s="70"/>
      <c r="BF27" s="259"/>
      <c r="BG27" s="70"/>
      <c r="BH27" s="129"/>
    </row>
    <row r="28" spans="1:60" ht="13.5" thickBot="1">
      <c r="A28" s="38">
        <v>22</v>
      </c>
      <c r="B28" s="39">
        <f t="shared" si="0"/>
        <v>22</v>
      </c>
      <c r="C28" s="85">
        <f>AV28</f>
        <v>52</v>
      </c>
      <c r="D28" s="161" t="s">
        <v>337</v>
      </c>
      <c r="E28" s="90" t="s">
        <v>107</v>
      </c>
      <c r="F28" s="43" t="s">
        <v>9</v>
      </c>
      <c r="G28" s="43">
        <v>2000</v>
      </c>
      <c r="H28" s="34">
        <f>IF(G28&gt;2001,10,IF(G28&gt;1999,12,IF(G28&gt;1997,14,IF(G28&gt;1995,16,0))))</f>
        <v>12</v>
      </c>
      <c r="I28" s="48"/>
      <c r="J28" s="150"/>
      <c r="K28" s="177"/>
      <c r="L28" s="64">
        <f>7+2</f>
        <v>9</v>
      </c>
      <c r="M28" s="64"/>
      <c r="N28" s="178"/>
      <c r="O28" s="64"/>
      <c r="P28" s="64"/>
      <c r="Q28" s="64"/>
      <c r="R28" s="64"/>
      <c r="S28" s="64"/>
      <c r="T28" s="64"/>
      <c r="U28" s="64"/>
      <c r="V28" s="64">
        <v>6</v>
      </c>
      <c r="W28" s="64"/>
      <c r="X28" s="64"/>
      <c r="Y28" s="66"/>
      <c r="Z28" s="66"/>
      <c r="AA28" s="66"/>
      <c r="AB28" s="66"/>
      <c r="AC28" s="66">
        <v>4</v>
      </c>
      <c r="AD28" s="66"/>
      <c r="AE28" s="66"/>
      <c r="AF28" s="66"/>
      <c r="AG28" s="66"/>
      <c r="AH28" s="66"/>
      <c r="AI28" s="249"/>
      <c r="AJ28" s="249"/>
      <c r="AK28" s="279"/>
      <c r="AL28" s="286"/>
      <c r="AM28" s="286">
        <v>7</v>
      </c>
      <c r="AN28" s="286"/>
      <c r="AO28" s="286">
        <v>6</v>
      </c>
      <c r="AP28" s="286"/>
      <c r="AQ28" s="66">
        <v>9</v>
      </c>
      <c r="AR28" s="66">
        <v>4</v>
      </c>
      <c r="AS28" s="66"/>
      <c r="AT28" s="66">
        <v>7</v>
      </c>
      <c r="AU28" s="35">
        <f>SUM(AW28:BH28)</f>
        <v>0</v>
      </c>
      <c r="AV28" s="36">
        <f>SUM(J28:AU28)</f>
        <v>52</v>
      </c>
      <c r="AW28" s="50"/>
      <c r="AX28" s="70"/>
      <c r="AY28" s="70"/>
      <c r="AZ28" s="70"/>
      <c r="BA28" s="70"/>
      <c r="BB28" s="70"/>
      <c r="BC28" s="70"/>
      <c r="BD28" s="70"/>
      <c r="BE28" s="70"/>
      <c r="BF28" s="259"/>
      <c r="BG28" s="70"/>
      <c r="BH28" s="130"/>
    </row>
    <row r="29" spans="1:60" ht="13.5" thickBot="1">
      <c r="A29" s="32">
        <v>23</v>
      </c>
      <c r="B29" s="39">
        <f t="shared" si="0"/>
        <v>23</v>
      </c>
      <c r="C29" s="85">
        <f>AV29</f>
        <v>50</v>
      </c>
      <c r="D29" s="161" t="s">
        <v>337</v>
      </c>
      <c r="E29" s="90" t="s">
        <v>112</v>
      </c>
      <c r="F29" s="43" t="s">
        <v>9</v>
      </c>
      <c r="G29" s="43">
        <v>2001</v>
      </c>
      <c r="H29" s="34">
        <f>IF(G29&gt;2001,10,IF(G29&gt;1999,12,IF(G29&gt;1997,14,IF(G29&gt;1995,16,0))))</f>
        <v>12</v>
      </c>
      <c r="I29" s="48"/>
      <c r="J29" s="150"/>
      <c r="K29" s="177"/>
      <c r="L29" s="64">
        <v>11</v>
      </c>
      <c r="M29" s="64"/>
      <c r="N29" s="178"/>
      <c r="O29" s="64"/>
      <c r="P29" s="64"/>
      <c r="Q29" s="64"/>
      <c r="R29" s="64"/>
      <c r="S29" s="64"/>
      <c r="T29" s="64"/>
      <c r="U29" s="64"/>
      <c r="V29" s="64">
        <v>6</v>
      </c>
      <c r="W29" s="64"/>
      <c r="X29" s="64"/>
      <c r="Y29" s="66"/>
      <c r="Z29" s="66"/>
      <c r="AA29" s="66"/>
      <c r="AB29" s="66"/>
      <c r="AC29" s="66">
        <v>11</v>
      </c>
      <c r="AD29" s="66"/>
      <c r="AE29" s="66"/>
      <c r="AF29" s="66"/>
      <c r="AG29" s="66"/>
      <c r="AH29" s="66"/>
      <c r="AI29" s="249"/>
      <c r="AJ29" s="249">
        <v>11</v>
      </c>
      <c r="AK29" s="279"/>
      <c r="AL29" s="286"/>
      <c r="AM29" s="286"/>
      <c r="AN29" s="286"/>
      <c r="AO29" s="286">
        <v>4</v>
      </c>
      <c r="AP29" s="286"/>
      <c r="AQ29" s="66"/>
      <c r="AR29" s="66"/>
      <c r="AS29" s="66"/>
      <c r="AT29" s="66"/>
      <c r="AU29" s="35">
        <f>SUM(AW29:BH29)</f>
        <v>7</v>
      </c>
      <c r="AV29" s="36">
        <f>SUM(J29:AU29)</f>
        <v>50</v>
      </c>
      <c r="AW29" s="50"/>
      <c r="AX29" s="70"/>
      <c r="AY29" s="70"/>
      <c r="AZ29" s="70"/>
      <c r="BA29" s="70"/>
      <c r="BB29" s="70"/>
      <c r="BC29" s="70"/>
      <c r="BD29" s="70">
        <v>3</v>
      </c>
      <c r="BE29" s="70"/>
      <c r="BF29" s="259"/>
      <c r="BG29" s="70">
        <v>4</v>
      </c>
      <c r="BH29" s="129"/>
    </row>
    <row r="30" spans="1:60" ht="13.5" thickBot="1">
      <c r="A30" s="38">
        <v>24</v>
      </c>
      <c r="B30" s="39">
        <f t="shared" si="0"/>
        <v>23</v>
      </c>
      <c r="C30" s="85">
        <f>AV30</f>
        <v>50</v>
      </c>
      <c r="D30" s="161" t="s">
        <v>337</v>
      </c>
      <c r="E30" s="90" t="s">
        <v>120</v>
      </c>
      <c r="F30" s="43" t="s">
        <v>9</v>
      </c>
      <c r="G30" s="40">
        <v>1996</v>
      </c>
      <c r="H30" s="34">
        <f>IF(G30&gt;2001,10,IF(G30&gt;1999,12,IF(G30&gt;1997,14,IF(G30&gt;1995,16,0))))</f>
        <v>16</v>
      </c>
      <c r="I30" s="42"/>
      <c r="J30" s="150"/>
      <c r="K30" s="177"/>
      <c r="L30" s="64"/>
      <c r="M30" s="64"/>
      <c r="N30" s="178">
        <v>12</v>
      </c>
      <c r="O30" s="64"/>
      <c r="P30" s="64"/>
      <c r="Q30" s="64"/>
      <c r="R30" s="64"/>
      <c r="S30" s="64"/>
      <c r="T30" s="64"/>
      <c r="U30" s="64"/>
      <c r="V30" s="64"/>
      <c r="W30" s="64"/>
      <c r="X30" s="64">
        <v>16</v>
      </c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249"/>
      <c r="AJ30" s="249"/>
      <c r="AK30" s="279"/>
      <c r="AL30" s="286"/>
      <c r="AM30" s="286"/>
      <c r="AN30" s="286">
        <f>12+1</f>
        <v>13</v>
      </c>
      <c r="AO30" s="286"/>
      <c r="AP30" s="286"/>
      <c r="AQ30" s="66"/>
      <c r="AR30" s="66"/>
      <c r="AS30" s="66"/>
      <c r="AT30" s="66"/>
      <c r="AU30" s="35">
        <f>SUM(AW30:BH30)</f>
        <v>9</v>
      </c>
      <c r="AV30" s="36">
        <f>SUM(J30:AU30)</f>
        <v>50</v>
      </c>
      <c r="AW30" s="50"/>
      <c r="AX30" s="70"/>
      <c r="AY30" s="69"/>
      <c r="AZ30" s="70">
        <v>5</v>
      </c>
      <c r="BA30" s="70"/>
      <c r="BB30" s="70"/>
      <c r="BC30" s="70"/>
      <c r="BD30" s="70"/>
      <c r="BE30" s="70">
        <v>4</v>
      </c>
      <c r="BF30" s="259"/>
      <c r="BG30" s="70"/>
      <c r="BH30" s="129"/>
    </row>
    <row r="31" spans="1:60" ht="13.5" thickBot="1">
      <c r="A31" s="32">
        <v>25</v>
      </c>
      <c r="B31" s="39">
        <f t="shared" si="0"/>
        <v>25</v>
      </c>
      <c r="C31" s="85">
        <f>AV31</f>
        <v>48</v>
      </c>
      <c r="D31" s="161" t="s">
        <v>337</v>
      </c>
      <c r="E31" s="89" t="s">
        <v>123</v>
      </c>
      <c r="F31" s="40" t="s">
        <v>9</v>
      </c>
      <c r="G31" s="43">
        <v>1996</v>
      </c>
      <c r="H31" s="34">
        <f>IF(G31&gt;2001,10,IF(G31&gt;1999,12,IF(G31&gt;1997,14,IF(G31&gt;1995,16,0))))</f>
        <v>16</v>
      </c>
      <c r="I31" s="48" t="s">
        <v>143</v>
      </c>
      <c r="J31" s="150"/>
      <c r="K31" s="177"/>
      <c r="L31" s="64"/>
      <c r="M31" s="64"/>
      <c r="N31" s="178">
        <v>16</v>
      </c>
      <c r="O31" s="64"/>
      <c r="P31" s="64"/>
      <c r="Q31" s="64"/>
      <c r="R31" s="64"/>
      <c r="S31" s="64"/>
      <c r="T31" s="64"/>
      <c r="U31" s="64"/>
      <c r="V31" s="64"/>
      <c r="W31" s="64"/>
      <c r="X31" s="64">
        <v>16</v>
      </c>
      <c r="Y31" s="66"/>
      <c r="Z31" s="66"/>
      <c r="AA31" s="66"/>
      <c r="AB31" s="66"/>
      <c r="AC31" s="66"/>
      <c r="AD31" s="66"/>
      <c r="AE31" s="66">
        <v>16</v>
      </c>
      <c r="AF31" s="66"/>
      <c r="AG31" s="66"/>
      <c r="AH31" s="66"/>
      <c r="AI31" s="249"/>
      <c r="AJ31" s="249"/>
      <c r="AK31" s="279"/>
      <c r="AL31" s="286"/>
      <c r="AM31" s="286"/>
      <c r="AN31" s="286"/>
      <c r="AO31" s="286"/>
      <c r="AP31" s="286"/>
      <c r="AQ31" s="66"/>
      <c r="AR31" s="66"/>
      <c r="AS31" s="66"/>
      <c r="AT31" s="66"/>
      <c r="AU31" s="35">
        <f>SUM(AW31:BH31)</f>
        <v>0</v>
      </c>
      <c r="AV31" s="36">
        <f>SUM(J31:AU31)</f>
        <v>48</v>
      </c>
      <c r="AW31" s="50"/>
      <c r="AX31" s="70"/>
      <c r="AY31" s="70"/>
      <c r="AZ31" s="70"/>
      <c r="BA31" s="70"/>
      <c r="BB31" s="70"/>
      <c r="BC31" s="70"/>
      <c r="BD31" s="70"/>
      <c r="BE31" s="70"/>
      <c r="BF31" s="259"/>
      <c r="BG31" s="70"/>
      <c r="BH31" s="129"/>
    </row>
    <row r="32" spans="1:60" ht="13.5" thickBot="1">
      <c r="A32" s="38">
        <v>26</v>
      </c>
      <c r="B32" s="39">
        <f t="shared" si="0"/>
        <v>26</v>
      </c>
      <c r="C32" s="85">
        <f>AV32</f>
        <v>47</v>
      </c>
      <c r="D32" s="161" t="s">
        <v>337</v>
      </c>
      <c r="E32" s="89" t="s">
        <v>291</v>
      </c>
      <c r="F32" s="40" t="s">
        <v>9</v>
      </c>
      <c r="G32" s="40">
        <v>1998</v>
      </c>
      <c r="H32" s="34">
        <f>IF(G32&gt;2001,10,IF(G32&gt;1999,12,IF(G32&gt;1997,14,IF(G32&gt;1995,16,0))))</f>
        <v>14</v>
      </c>
      <c r="I32" s="42"/>
      <c r="J32" s="152"/>
      <c r="K32" s="177"/>
      <c r="L32" s="64"/>
      <c r="M32" s="64"/>
      <c r="N32" s="178"/>
      <c r="O32" s="64"/>
      <c r="P32" s="64"/>
      <c r="Q32" s="64"/>
      <c r="R32" s="64"/>
      <c r="S32" s="64"/>
      <c r="T32" s="64"/>
      <c r="U32" s="64"/>
      <c r="V32" s="64"/>
      <c r="W32" s="64">
        <v>8</v>
      </c>
      <c r="X32" s="64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249"/>
      <c r="AJ32" s="249">
        <f>7+1</f>
        <v>8</v>
      </c>
      <c r="AK32" s="279"/>
      <c r="AL32" s="286"/>
      <c r="AM32" s="286"/>
      <c r="AN32" s="286"/>
      <c r="AO32" s="286"/>
      <c r="AP32" s="286">
        <v>14</v>
      </c>
      <c r="AQ32" s="66"/>
      <c r="AR32" s="66"/>
      <c r="AS32" s="66"/>
      <c r="AT32" s="66"/>
      <c r="AU32" s="35">
        <f>SUM(AW32:BH32)</f>
        <v>17</v>
      </c>
      <c r="AV32" s="36">
        <f>SUM(J32:AU32)</f>
        <v>47</v>
      </c>
      <c r="AW32" s="50"/>
      <c r="AX32" s="70"/>
      <c r="AY32" s="201"/>
      <c r="AZ32" s="70">
        <v>4</v>
      </c>
      <c r="BA32" s="70"/>
      <c r="BB32" s="70"/>
      <c r="BC32" s="70"/>
      <c r="BD32" s="70"/>
      <c r="BE32" s="70">
        <v>4</v>
      </c>
      <c r="BF32" s="259"/>
      <c r="BG32" s="70"/>
      <c r="BH32" s="129">
        <v>9</v>
      </c>
    </row>
    <row r="33" spans="1:60" ht="13.5" thickBot="1">
      <c r="A33" s="32">
        <v>27</v>
      </c>
      <c r="B33" s="39">
        <f t="shared" si="0"/>
        <v>27</v>
      </c>
      <c r="C33" s="85">
        <f>AV33</f>
        <v>45</v>
      </c>
      <c r="D33" s="161" t="s">
        <v>337</v>
      </c>
      <c r="E33" s="89" t="s">
        <v>124</v>
      </c>
      <c r="F33" s="40" t="s">
        <v>9</v>
      </c>
      <c r="G33" s="40">
        <v>1998</v>
      </c>
      <c r="H33" s="34">
        <f>IF(G33&gt;2001,10,IF(G33&gt;1999,12,IF(G33&gt;1997,14,IF(G33&gt;1995,16,0))))</f>
        <v>14</v>
      </c>
      <c r="I33" s="42"/>
      <c r="J33" s="150"/>
      <c r="K33" s="177"/>
      <c r="L33" s="64"/>
      <c r="M33" s="64">
        <v>16</v>
      </c>
      <c r="N33" s="178"/>
      <c r="O33" s="64"/>
      <c r="P33" s="64"/>
      <c r="Q33" s="64"/>
      <c r="R33" s="64"/>
      <c r="S33" s="64"/>
      <c r="T33" s="64"/>
      <c r="U33" s="64"/>
      <c r="V33" s="64"/>
      <c r="W33" s="64">
        <v>9</v>
      </c>
      <c r="X33" s="64"/>
      <c r="Y33" s="66"/>
      <c r="Z33" s="66"/>
      <c r="AA33" s="66"/>
      <c r="AB33" s="66"/>
      <c r="AC33" s="66"/>
      <c r="AD33" s="66">
        <v>20</v>
      </c>
      <c r="AE33" s="66"/>
      <c r="AF33" s="66"/>
      <c r="AG33" s="66"/>
      <c r="AH33" s="66"/>
      <c r="AI33" s="249"/>
      <c r="AJ33" s="249"/>
      <c r="AK33" s="279"/>
      <c r="AL33" s="286"/>
      <c r="AM33" s="286"/>
      <c r="AN33" s="286"/>
      <c r="AO33" s="286"/>
      <c r="AP33" s="286"/>
      <c r="AQ33" s="66"/>
      <c r="AR33" s="66"/>
      <c r="AS33" s="66"/>
      <c r="AT33" s="66"/>
      <c r="AU33" s="35">
        <f>SUM(AW33:BH33)</f>
        <v>0</v>
      </c>
      <c r="AV33" s="36">
        <f>SUM(J33:AU33)</f>
        <v>45</v>
      </c>
      <c r="AW33" s="50"/>
      <c r="AX33" s="70"/>
      <c r="AY33" s="70"/>
      <c r="AZ33" s="70"/>
      <c r="BA33" s="70"/>
      <c r="BB33" s="70"/>
      <c r="BC33" s="70"/>
      <c r="BD33" s="70"/>
      <c r="BE33" s="70"/>
      <c r="BF33" s="259"/>
      <c r="BG33" s="70"/>
      <c r="BH33" s="129"/>
    </row>
    <row r="34" spans="1:60" ht="13.5" thickBot="1">
      <c r="A34" s="38">
        <v>28</v>
      </c>
      <c r="B34" s="39">
        <f t="shared" si="0"/>
        <v>28</v>
      </c>
      <c r="C34" s="85">
        <f>AV34</f>
        <v>39</v>
      </c>
      <c r="D34" s="161" t="s">
        <v>337</v>
      </c>
      <c r="E34" s="89" t="s">
        <v>118</v>
      </c>
      <c r="F34" s="40" t="s">
        <v>9</v>
      </c>
      <c r="G34" s="40">
        <v>1997</v>
      </c>
      <c r="H34" s="34">
        <f>IF(G34&gt;2001,10,IF(G34&gt;1999,12,IF(G34&gt;1997,14,IF(G34&gt;1995,16,0))))</f>
        <v>16</v>
      </c>
      <c r="I34" s="42" t="s">
        <v>142</v>
      </c>
      <c r="J34" s="150"/>
      <c r="K34" s="177"/>
      <c r="L34" s="64"/>
      <c r="M34" s="64"/>
      <c r="N34" s="178">
        <f>12+2</f>
        <v>14</v>
      </c>
      <c r="O34" s="64"/>
      <c r="P34" s="64"/>
      <c r="Q34" s="64"/>
      <c r="R34" s="64"/>
      <c r="S34" s="64"/>
      <c r="T34" s="64"/>
      <c r="U34" s="64"/>
      <c r="V34" s="64"/>
      <c r="W34" s="64"/>
      <c r="X34" s="64">
        <v>16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249"/>
      <c r="AJ34" s="249"/>
      <c r="AK34" s="279"/>
      <c r="AL34" s="286"/>
      <c r="AM34" s="286"/>
      <c r="AN34" s="286"/>
      <c r="AO34" s="286"/>
      <c r="AP34" s="286"/>
      <c r="AQ34" s="66"/>
      <c r="AR34" s="66"/>
      <c r="AS34" s="66">
        <v>9</v>
      </c>
      <c r="AT34" s="66"/>
      <c r="AU34" s="35">
        <f>SUM(AW34:BH34)</f>
        <v>0</v>
      </c>
      <c r="AV34" s="36">
        <f>SUM(J34:AU34)</f>
        <v>39</v>
      </c>
      <c r="AW34" s="50"/>
      <c r="AX34" s="201"/>
      <c r="AY34" s="70"/>
      <c r="AZ34" s="201"/>
      <c r="BA34" s="201"/>
      <c r="BB34" s="201"/>
      <c r="BC34" s="201"/>
      <c r="BD34" s="201"/>
      <c r="BE34" s="201"/>
      <c r="BF34" s="260"/>
      <c r="BG34" s="70"/>
      <c r="BH34" s="129"/>
    </row>
    <row r="35" spans="1:60" ht="13.5" thickBot="1">
      <c r="A35" s="32">
        <v>29</v>
      </c>
      <c r="B35" s="39">
        <f t="shared" si="0"/>
        <v>29</v>
      </c>
      <c r="C35" s="85">
        <f>AV35</f>
        <v>37</v>
      </c>
      <c r="D35" s="161" t="s">
        <v>337</v>
      </c>
      <c r="E35" s="89" t="s">
        <v>121</v>
      </c>
      <c r="F35" s="40" t="s">
        <v>9</v>
      </c>
      <c r="G35" s="40">
        <v>1997</v>
      </c>
      <c r="H35" s="34">
        <f>IF(G35&gt;2001,10,IF(G35&gt;1999,12,IF(G35&gt;1997,14,IF(G35&gt;1995,16,0))))</f>
        <v>16</v>
      </c>
      <c r="I35" s="42" t="s">
        <v>142</v>
      </c>
      <c r="J35" s="150"/>
      <c r="K35" s="177"/>
      <c r="L35" s="64"/>
      <c r="M35" s="64"/>
      <c r="N35" s="178">
        <v>20</v>
      </c>
      <c r="O35" s="64"/>
      <c r="P35" s="64"/>
      <c r="Q35" s="64"/>
      <c r="R35" s="64"/>
      <c r="S35" s="64"/>
      <c r="T35" s="64"/>
      <c r="U35" s="64"/>
      <c r="V35" s="64"/>
      <c r="W35" s="64"/>
      <c r="X35" s="64">
        <v>0</v>
      </c>
      <c r="Y35" s="66"/>
      <c r="Z35" s="66"/>
      <c r="AA35" s="66"/>
      <c r="AB35" s="66"/>
      <c r="AC35" s="66"/>
      <c r="AD35" s="66"/>
      <c r="AE35" s="66">
        <f>16+1</f>
        <v>17</v>
      </c>
      <c r="AF35" s="66"/>
      <c r="AG35" s="66"/>
      <c r="AH35" s="66"/>
      <c r="AI35" s="249"/>
      <c r="AJ35" s="249"/>
      <c r="AK35" s="279"/>
      <c r="AL35" s="286"/>
      <c r="AM35" s="286"/>
      <c r="AN35" s="286"/>
      <c r="AO35" s="286"/>
      <c r="AP35" s="286"/>
      <c r="AQ35" s="66"/>
      <c r="AR35" s="66"/>
      <c r="AS35" s="66"/>
      <c r="AT35" s="66"/>
      <c r="AU35" s="35">
        <f>SUM(AW35:BH35)</f>
        <v>0</v>
      </c>
      <c r="AV35" s="36">
        <f>SUM(J35:AU35)</f>
        <v>37</v>
      </c>
      <c r="AW35" s="50"/>
      <c r="AX35" s="70"/>
      <c r="AY35" s="69"/>
      <c r="AZ35" s="70"/>
      <c r="BA35" s="70"/>
      <c r="BB35" s="70"/>
      <c r="BC35" s="70"/>
      <c r="BD35" s="70"/>
      <c r="BE35" s="70"/>
      <c r="BF35" s="259"/>
      <c r="BG35" s="70"/>
      <c r="BH35" s="129"/>
    </row>
    <row r="36" spans="1:60" ht="13.5" thickBot="1">
      <c r="A36" s="38">
        <v>30</v>
      </c>
      <c r="B36" s="39">
        <f t="shared" si="0"/>
        <v>30</v>
      </c>
      <c r="C36" s="85">
        <f>AV36</f>
        <v>29</v>
      </c>
      <c r="D36" s="161" t="s">
        <v>337</v>
      </c>
      <c r="E36" s="89" t="s">
        <v>136</v>
      </c>
      <c r="F36" s="40" t="s">
        <v>9</v>
      </c>
      <c r="G36" s="40">
        <v>1996</v>
      </c>
      <c r="H36" s="34">
        <f>IF(G36&gt;2001,10,IF(G36&gt;1999,12,IF(G36&gt;1997,14,IF(G36&gt;1995,16,0))))</f>
        <v>16</v>
      </c>
      <c r="I36" s="42" t="s">
        <v>143</v>
      </c>
      <c r="J36" s="150"/>
      <c r="K36" s="177"/>
      <c r="L36" s="64"/>
      <c r="M36" s="64"/>
      <c r="N36" s="178">
        <f>12+1</f>
        <v>13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6"/>
      <c r="Z36" s="66"/>
      <c r="AA36" s="66"/>
      <c r="AB36" s="66"/>
      <c r="AC36" s="66"/>
      <c r="AD36" s="66"/>
      <c r="AE36" s="66">
        <v>16</v>
      </c>
      <c r="AF36" s="66"/>
      <c r="AG36" s="66"/>
      <c r="AH36" s="66"/>
      <c r="AI36" s="249"/>
      <c r="AJ36" s="249"/>
      <c r="AK36" s="279"/>
      <c r="AL36" s="286"/>
      <c r="AM36" s="286"/>
      <c r="AN36" s="286"/>
      <c r="AO36" s="286"/>
      <c r="AP36" s="286"/>
      <c r="AQ36" s="66"/>
      <c r="AR36" s="66"/>
      <c r="AS36" s="66"/>
      <c r="AT36" s="66"/>
      <c r="AU36" s="35">
        <f>SUM(AW36:BH36)</f>
        <v>0</v>
      </c>
      <c r="AV36" s="36">
        <f>SUM(J36:AU36)</f>
        <v>29</v>
      </c>
      <c r="AW36" s="50"/>
      <c r="AX36" s="70"/>
      <c r="AY36" s="70"/>
      <c r="AZ36" s="70"/>
      <c r="BA36" s="70"/>
      <c r="BB36" s="70"/>
      <c r="BC36" s="70"/>
      <c r="BD36" s="70"/>
      <c r="BE36" s="70"/>
      <c r="BF36" s="259"/>
      <c r="BG36" s="70"/>
      <c r="BH36" s="129"/>
    </row>
    <row r="37" spans="1:60" ht="13.5" thickBot="1">
      <c r="A37" s="32">
        <v>31</v>
      </c>
      <c r="B37" s="39">
        <f t="shared" si="0"/>
        <v>31</v>
      </c>
      <c r="C37" s="85">
        <f>AV37</f>
        <v>28</v>
      </c>
      <c r="D37" s="161" t="s">
        <v>337</v>
      </c>
      <c r="E37" s="90" t="s">
        <v>199</v>
      </c>
      <c r="F37" s="43" t="s">
        <v>9</v>
      </c>
      <c r="G37" s="43">
        <v>1999</v>
      </c>
      <c r="H37" s="34">
        <f>IF(G37&gt;2001,10,IF(G37&gt;1999,12,IF(G37&gt;1997,14,IF(G37&gt;1995,16,0))))</f>
        <v>14</v>
      </c>
      <c r="I37" s="48"/>
      <c r="J37" s="150"/>
      <c r="K37" s="177"/>
      <c r="L37" s="64"/>
      <c r="M37" s="64">
        <f>12+1</f>
        <v>13</v>
      </c>
      <c r="N37" s="178"/>
      <c r="O37" s="64"/>
      <c r="P37" s="64"/>
      <c r="Q37" s="64"/>
      <c r="R37" s="64"/>
      <c r="S37" s="64"/>
      <c r="T37" s="64"/>
      <c r="U37" s="64"/>
      <c r="V37" s="64"/>
      <c r="W37" s="64">
        <v>7</v>
      </c>
      <c r="X37" s="64"/>
      <c r="Y37" s="66"/>
      <c r="Z37" s="66"/>
      <c r="AA37" s="66"/>
      <c r="AB37" s="66"/>
      <c r="AC37" s="66"/>
      <c r="AD37" s="66">
        <f>7+1</f>
        <v>8</v>
      </c>
      <c r="AE37" s="66"/>
      <c r="AF37" s="66"/>
      <c r="AG37" s="66"/>
      <c r="AH37" s="66"/>
      <c r="AI37" s="249"/>
      <c r="AJ37" s="249"/>
      <c r="AK37" s="279"/>
      <c r="AL37" s="286"/>
      <c r="AM37" s="286"/>
      <c r="AN37" s="286"/>
      <c r="AO37" s="286"/>
      <c r="AP37" s="286"/>
      <c r="AQ37" s="66"/>
      <c r="AR37" s="66"/>
      <c r="AS37" s="66"/>
      <c r="AT37" s="66"/>
      <c r="AU37" s="35">
        <f>SUM(AW37:BH37)</f>
        <v>0</v>
      </c>
      <c r="AV37" s="36">
        <f>SUM(J37:AU37)</f>
        <v>28</v>
      </c>
      <c r="AW37" s="50"/>
      <c r="AX37" s="70"/>
      <c r="AY37" s="70"/>
      <c r="AZ37" s="70"/>
      <c r="BA37" s="70"/>
      <c r="BB37" s="70"/>
      <c r="BC37" s="70"/>
      <c r="BD37" s="70"/>
      <c r="BE37" s="70"/>
      <c r="BF37" s="259"/>
      <c r="BG37" s="70"/>
      <c r="BH37" s="129"/>
    </row>
    <row r="38" spans="1:60" ht="13.5" thickBot="1">
      <c r="A38" s="38">
        <v>32</v>
      </c>
      <c r="B38" s="39">
        <f t="shared" si="0"/>
        <v>32</v>
      </c>
      <c r="C38" s="85">
        <f>AV38</f>
        <v>24</v>
      </c>
      <c r="D38" s="161" t="s">
        <v>337</v>
      </c>
      <c r="E38" s="90" t="s">
        <v>208</v>
      </c>
      <c r="F38" s="43" t="s">
        <v>9</v>
      </c>
      <c r="G38" s="43">
        <v>2001</v>
      </c>
      <c r="H38" s="34">
        <f>IF(G38&gt;2001,10,IF(G38&gt;1999,12,IF(G38&gt;1997,14,IF(G38&gt;1995,16,0))))</f>
        <v>12</v>
      </c>
      <c r="I38" s="48"/>
      <c r="J38" s="150"/>
      <c r="K38" s="177"/>
      <c r="L38" s="64">
        <v>7</v>
      </c>
      <c r="M38" s="64"/>
      <c r="N38" s="178"/>
      <c r="O38" s="64"/>
      <c r="P38" s="64"/>
      <c r="Q38" s="64"/>
      <c r="R38" s="64"/>
      <c r="S38" s="64"/>
      <c r="T38" s="64"/>
      <c r="U38" s="64"/>
      <c r="V38" s="64">
        <v>4</v>
      </c>
      <c r="W38" s="64"/>
      <c r="X38" s="64"/>
      <c r="Y38" s="66"/>
      <c r="Z38" s="66"/>
      <c r="AA38" s="66"/>
      <c r="AB38" s="66"/>
      <c r="AC38" s="66">
        <f>7+2</f>
        <v>9</v>
      </c>
      <c r="AD38" s="66"/>
      <c r="AE38" s="66"/>
      <c r="AF38" s="66"/>
      <c r="AG38" s="66"/>
      <c r="AH38" s="66"/>
      <c r="AI38" s="249"/>
      <c r="AJ38" s="249"/>
      <c r="AK38" s="279"/>
      <c r="AL38" s="286"/>
      <c r="AM38" s="286"/>
      <c r="AN38" s="286"/>
      <c r="AO38" s="286"/>
      <c r="AP38" s="286"/>
      <c r="AQ38" s="66"/>
      <c r="AR38" s="66"/>
      <c r="AS38" s="66"/>
      <c r="AT38" s="66"/>
      <c r="AU38" s="35">
        <f>SUM(AW38:BH38)</f>
        <v>4</v>
      </c>
      <c r="AV38" s="36">
        <f>SUM(J38:AU38)</f>
        <v>24</v>
      </c>
      <c r="AW38" s="50"/>
      <c r="AX38" s="70"/>
      <c r="AY38" s="70"/>
      <c r="AZ38" s="70"/>
      <c r="BA38" s="70"/>
      <c r="BB38" s="70"/>
      <c r="BC38" s="70"/>
      <c r="BD38" s="70">
        <v>4</v>
      </c>
      <c r="BE38" s="70"/>
      <c r="BF38" s="259"/>
      <c r="BG38" s="70"/>
      <c r="BH38" s="129"/>
    </row>
    <row r="39" spans="1:60" ht="13.5" thickBot="1">
      <c r="A39" s="32">
        <v>33</v>
      </c>
      <c r="B39" s="39">
        <f t="shared" si="0"/>
        <v>32</v>
      </c>
      <c r="C39" s="85">
        <f>AV39</f>
        <v>24</v>
      </c>
      <c r="D39" s="161" t="s">
        <v>337</v>
      </c>
      <c r="E39" s="90" t="s">
        <v>226</v>
      </c>
      <c r="F39" s="43" t="s">
        <v>9</v>
      </c>
      <c r="G39" s="43">
        <v>2001</v>
      </c>
      <c r="H39" s="34">
        <f>IF(G39&gt;2001,10,IF(G39&gt;1999,12,IF(G39&gt;1997,14,IF(G39&gt;1995,16,0))))</f>
        <v>12</v>
      </c>
      <c r="I39" s="48"/>
      <c r="J39" s="150"/>
      <c r="K39" s="177"/>
      <c r="L39" s="64">
        <f>7+1</f>
        <v>8</v>
      </c>
      <c r="M39" s="64"/>
      <c r="N39" s="17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249"/>
      <c r="AJ39" s="249"/>
      <c r="AK39" s="279"/>
      <c r="AL39" s="286"/>
      <c r="AM39" s="286">
        <v>7</v>
      </c>
      <c r="AN39" s="286"/>
      <c r="AO39" s="286">
        <v>4</v>
      </c>
      <c r="AP39" s="286"/>
      <c r="AQ39" s="66"/>
      <c r="AR39" s="66"/>
      <c r="AS39" s="66"/>
      <c r="AT39" s="66"/>
      <c r="AU39" s="35">
        <f>SUM(AW39:BH39)</f>
        <v>5</v>
      </c>
      <c r="AV39" s="36">
        <f>SUM(J39:AU39)</f>
        <v>24</v>
      </c>
      <c r="AW39" s="37"/>
      <c r="AX39" s="69"/>
      <c r="AY39" s="70">
        <v>5</v>
      </c>
      <c r="AZ39" s="69"/>
      <c r="BA39" s="69"/>
      <c r="BB39" s="69"/>
      <c r="BC39" s="69"/>
      <c r="BD39" s="69"/>
      <c r="BE39" s="69"/>
      <c r="BF39" s="261"/>
      <c r="BG39" s="69"/>
      <c r="BH39" s="129"/>
    </row>
    <row r="40" spans="1:60" ht="13.5" thickBot="1">
      <c r="A40" s="38">
        <v>34</v>
      </c>
      <c r="B40" s="39">
        <f t="shared" si="0"/>
        <v>34</v>
      </c>
      <c r="C40" s="85">
        <f>AV40</f>
        <v>23</v>
      </c>
      <c r="D40" s="161" t="s">
        <v>337</v>
      </c>
      <c r="E40" s="90" t="s">
        <v>159</v>
      </c>
      <c r="F40" s="43" t="s">
        <v>9</v>
      </c>
      <c r="G40" s="43">
        <v>2002</v>
      </c>
      <c r="H40" s="34">
        <f>IF(G40&gt;2001,10,IF(G40&gt;1999,12,IF(G40&gt;1997,14,IF(G40&gt;1995,16,0))))</f>
        <v>10</v>
      </c>
      <c r="I40" s="48"/>
      <c r="J40" s="150"/>
      <c r="K40" s="177">
        <f>5+1</f>
        <v>6</v>
      </c>
      <c r="L40" s="64"/>
      <c r="M40" s="64"/>
      <c r="N40" s="178"/>
      <c r="O40" s="64"/>
      <c r="P40" s="64"/>
      <c r="Q40" s="64"/>
      <c r="R40" s="64"/>
      <c r="S40" s="64"/>
      <c r="T40" s="64"/>
      <c r="U40" s="64">
        <f>7-7</f>
        <v>0</v>
      </c>
      <c r="V40" s="64"/>
      <c r="W40" s="64"/>
      <c r="X40" s="64"/>
      <c r="Y40" s="66">
        <v>3</v>
      </c>
      <c r="Z40" s="66"/>
      <c r="AA40" s="66"/>
      <c r="AB40" s="66">
        <f>3+1</f>
        <v>4</v>
      </c>
      <c r="AC40" s="66"/>
      <c r="AD40" s="66"/>
      <c r="AE40" s="66"/>
      <c r="AF40" s="66"/>
      <c r="AG40" s="66"/>
      <c r="AH40" s="66"/>
      <c r="AI40" s="249">
        <v>4</v>
      </c>
      <c r="AJ40" s="249"/>
      <c r="AK40" s="279"/>
      <c r="AL40" s="286"/>
      <c r="AM40" s="286"/>
      <c r="AN40" s="286"/>
      <c r="AO40" s="286"/>
      <c r="AP40" s="286"/>
      <c r="AQ40" s="66"/>
      <c r="AR40" s="66"/>
      <c r="AS40" s="66"/>
      <c r="AT40" s="66"/>
      <c r="AU40" s="35">
        <f>SUM(AW40:BH40)</f>
        <v>6</v>
      </c>
      <c r="AV40" s="36">
        <f>SUM(J40:AU40)</f>
        <v>23</v>
      </c>
      <c r="AW40" s="37"/>
      <c r="AX40" s="70">
        <v>1</v>
      </c>
      <c r="AY40" s="70"/>
      <c r="AZ40" s="69"/>
      <c r="BA40" s="69"/>
      <c r="BB40" s="69"/>
      <c r="BC40" s="69"/>
      <c r="BD40" s="70">
        <v>5</v>
      </c>
      <c r="BE40" s="69"/>
      <c r="BF40" s="261"/>
      <c r="BG40" s="69"/>
      <c r="BH40" s="130"/>
    </row>
    <row r="41" spans="1:60" ht="13.5" thickBot="1">
      <c r="A41" s="32">
        <v>35</v>
      </c>
      <c r="B41" s="39">
        <f t="shared" si="0"/>
        <v>35</v>
      </c>
      <c r="C41" s="85">
        <f>AV41</f>
        <v>22</v>
      </c>
      <c r="D41" s="161" t="s">
        <v>337</v>
      </c>
      <c r="E41" s="90" t="s">
        <v>317</v>
      </c>
      <c r="F41" s="43" t="s">
        <v>9</v>
      </c>
      <c r="G41" s="69">
        <v>2004</v>
      </c>
      <c r="H41" s="34">
        <f>IF(G41&gt;2001,10,IF(G41&gt;1999,12,IF(G41&gt;1997,14,IF(G41&gt;1995,16,0))))</f>
        <v>10</v>
      </c>
      <c r="I41" s="48"/>
      <c r="J41" s="156"/>
      <c r="K41" s="177"/>
      <c r="L41" s="64"/>
      <c r="M41" s="64"/>
      <c r="N41" s="178"/>
      <c r="O41" s="64"/>
      <c r="P41" s="64"/>
      <c r="Q41" s="64"/>
      <c r="R41" s="64"/>
      <c r="S41" s="64"/>
      <c r="T41" s="64"/>
      <c r="U41" s="64">
        <v>5</v>
      </c>
      <c r="V41" s="64"/>
      <c r="W41" s="64"/>
      <c r="X41" s="64"/>
      <c r="Y41" s="66">
        <v>5</v>
      </c>
      <c r="Z41" s="66"/>
      <c r="AA41" s="66"/>
      <c r="AB41" s="66">
        <f>5+1</f>
        <v>6</v>
      </c>
      <c r="AC41" s="66"/>
      <c r="AD41" s="66"/>
      <c r="AE41" s="66"/>
      <c r="AF41" s="66"/>
      <c r="AG41" s="66"/>
      <c r="AH41" s="66"/>
      <c r="AI41" s="249"/>
      <c r="AJ41" s="249"/>
      <c r="AK41" s="279"/>
      <c r="AL41" s="286">
        <v>5</v>
      </c>
      <c r="AM41" s="286"/>
      <c r="AN41" s="286"/>
      <c r="AO41" s="286"/>
      <c r="AP41" s="286"/>
      <c r="AQ41" s="66"/>
      <c r="AR41" s="66"/>
      <c r="AS41" s="66"/>
      <c r="AT41" s="66"/>
      <c r="AU41" s="35">
        <f>SUM(AW41:BH41)</f>
        <v>1</v>
      </c>
      <c r="AV41" s="36">
        <f>SUM(J41:AU41)</f>
        <v>22</v>
      </c>
      <c r="AW41" s="50"/>
      <c r="AX41" s="70">
        <v>1</v>
      </c>
      <c r="AY41" s="70"/>
      <c r="AZ41" s="70"/>
      <c r="BA41" s="70"/>
      <c r="BB41" s="70"/>
      <c r="BC41" s="70"/>
      <c r="BD41" s="70"/>
      <c r="BE41" s="70"/>
      <c r="BF41" s="259"/>
      <c r="BG41" s="70"/>
      <c r="BH41" s="129"/>
    </row>
    <row r="42" spans="1:60" ht="13.5" thickBot="1">
      <c r="A42" s="38">
        <v>36</v>
      </c>
      <c r="B42" s="39">
        <f t="shared" si="0"/>
        <v>36</v>
      </c>
      <c r="C42" s="85">
        <f>AV42</f>
        <v>21</v>
      </c>
      <c r="D42" s="161" t="s">
        <v>337</v>
      </c>
      <c r="E42" s="90" t="s">
        <v>167</v>
      </c>
      <c r="F42" s="43" t="s">
        <v>9</v>
      </c>
      <c r="G42" s="43">
        <v>1998</v>
      </c>
      <c r="H42" s="34">
        <f>IF(G42&gt;2001,10,IF(G42&gt;1999,12,IF(G42&gt;1997,14,IF(G42&gt;1995,16,0))))</f>
        <v>14</v>
      </c>
      <c r="I42" s="48"/>
      <c r="J42" s="150"/>
      <c r="K42" s="177"/>
      <c r="L42" s="64"/>
      <c r="M42" s="64">
        <f>12+2</f>
        <v>14</v>
      </c>
      <c r="N42" s="178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249"/>
      <c r="AJ42" s="249">
        <v>7</v>
      </c>
      <c r="AK42" s="279"/>
      <c r="AL42" s="286"/>
      <c r="AM42" s="286"/>
      <c r="AN42" s="286"/>
      <c r="AO42" s="286"/>
      <c r="AP42" s="286"/>
      <c r="AQ42" s="66"/>
      <c r="AR42" s="66"/>
      <c r="AS42" s="66"/>
      <c r="AT42" s="66"/>
      <c r="AU42" s="35">
        <f>SUM(AW42:BH42)</f>
        <v>0</v>
      </c>
      <c r="AV42" s="36">
        <f>SUM(J42:AU42)</f>
        <v>21</v>
      </c>
      <c r="AW42" s="50"/>
      <c r="AX42" s="70"/>
      <c r="AY42" s="70"/>
      <c r="AZ42" s="70"/>
      <c r="BA42" s="70"/>
      <c r="BB42" s="70"/>
      <c r="BC42" s="70"/>
      <c r="BD42" s="70"/>
      <c r="BE42" s="70"/>
      <c r="BF42" s="259"/>
      <c r="BG42" s="70"/>
      <c r="BH42" s="129"/>
    </row>
    <row r="43" spans="1:60" ht="13.5" thickBot="1">
      <c r="A43" s="32">
        <v>37</v>
      </c>
      <c r="B43" s="39">
        <f t="shared" si="0"/>
        <v>36</v>
      </c>
      <c r="C43" s="85">
        <f>AV43</f>
        <v>21</v>
      </c>
      <c r="D43" s="161" t="s">
        <v>337</v>
      </c>
      <c r="E43" s="90" t="s">
        <v>140</v>
      </c>
      <c r="F43" s="43" t="s">
        <v>9</v>
      </c>
      <c r="G43" s="43">
        <v>2001</v>
      </c>
      <c r="H43" s="34">
        <f>IF(G43&gt;2001,10,IF(G43&gt;1999,12,IF(G43&gt;1997,14,IF(G43&gt;1995,16,0))))</f>
        <v>12</v>
      </c>
      <c r="I43" s="48"/>
      <c r="J43" s="150"/>
      <c r="K43" s="177"/>
      <c r="L43" s="64">
        <f>4+1</f>
        <v>5</v>
      </c>
      <c r="M43" s="64"/>
      <c r="N43" s="178"/>
      <c r="O43" s="64"/>
      <c r="P43" s="64"/>
      <c r="Q43" s="64"/>
      <c r="R43" s="64"/>
      <c r="S43" s="64"/>
      <c r="T43" s="64"/>
      <c r="U43" s="64"/>
      <c r="V43" s="64">
        <v>4</v>
      </c>
      <c r="W43" s="64"/>
      <c r="X43" s="64"/>
      <c r="Y43" s="66"/>
      <c r="Z43" s="66"/>
      <c r="AA43" s="66"/>
      <c r="AB43" s="66"/>
      <c r="AC43" s="66">
        <v>7</v>
      </c>
      <c r="AD43" s="66"/>
      <c r="AE43" s="66"/>
      <c r="AF43" s="66"/>
      <c r="AG43" s="66"/>
      <c r="AH43" s="66">
        <v>5</v>
      </c>
      <c r="AI43" s="249"/>
      <c r="AJ43" s="249"/>
      <c r="AK43" s="279"/>
      <c r="AL43" s="286"/>
      <c r="AM43" s="286"/>
      <c r="AN43" s="286"/>
      <c r="AO43" s="286"/>
      <c r="AP43" s="286"/>
      <c r="AQ43" s="66"/>
      <c r="AR43" s="66"/>
      <c r="AS43" s="66"/>
      <c r="AT43" s="66"/>
      <c r="AU43" s="35">
        <f>SUM(AW43:BH43)</f>
        <v>0</v>
      </c>
      <c r="AV43" s="36">
        <f>SUM(J43:AU43)</f>
        <v>21</v>
      </c>
      <c r="AW43" s="50"/>
      <c r="AX43" s="70"/>
      <c r="AY43" s="70"/>
      <c r="AZ43" s="70"/>
      <c r="BA43" s="70"/>
      <c r="BB43" s="70"/>
      <c r="BC43" s="70"/>
      <c r="BD43" s="70"/>
      <c r="BE43" s="70"/>
      <c r="BF43" s="259"/>
      <c r="BG43" s="70"/>
      <c r="BH43" s="129"/>
    </row>
    <row r="44" spans="1:60" ht="13.5" thickBot="1">
      <c r="A44" s="38">
        <v>38</v>
      </c>
      <c r="B44" s="39">
        <f t="shared" si="0"/>
        <v>36</v>
      </c>
      <c r="C44" s="85">
        <f>AV44</f>
        <v>21</v>
      </c>
      <c r="D44" s="161" t="s">
        <v>337</v>
      </c>
      <c r="E44" s="90" t="s">
        <v>220</v>
      </c>
      <c r="F44" s="43" t="s">
        <v>9</v>
      </c>
      <c r="G44" s="43">
        <v>1997</v>
      </c>
      <c r="H44" s="34">
        <f>IF(G44&gt;2001,10,IF(G44&gt;1999,12,IF(G44&gt;1997,14,IF(G44&gt;1995,16,0))))</f>
        <v>16</v>
      </c>
      <c r="I44" s="48"/>
      <c r="J44" s="150"/>
      <c r="K44" s="177"/>
      <c r="L44" s="64"/>
      <c r="M44" s="64"/>
      <c r="N44" s="178"/>
      <c r="O44" s="64"/>
      <c r="P44" s="64"/>
      <c r="Q44" s="64"/>
      <c r="R44" s="64"/>
      <c r="S44" s="64"/>
      <c r="T44" s="64"/>
      <c r="U44" s="64"/>
      <c r="V44" s="64"/>
      <c r="W44" s="64"/>
      <c r="X44" s="64">
        <v>10</v>
      </c>
      <c r="Y44" s="66"/>
      <c r="Z44" s="66"/>
      <c r="AA44" s="66"/>
      <c r="AB44" s="66"/>
      <c r="AC44" s="66"/>
      <c r="AD44" s="66"/>
      <c r="AE44" s="66">
        <f>10+1</f>
        <v>11</v>
      </c>
      <c r="AF44" s="66"/>
      <c r="AG44" s="66"/>
      <c r="AH44" s="66"/>
      <c r="AI44" s="249"/>
      <c r="AJ44" s="249"/>
      <c r="AK44" s="279"/>
      <c r="AL44" s="286"/>
      <c r="AM44" s="286"/>
      <c r="AN44" s="286"/>
      <c r="AO44" s="286"/>
      <c r="AP44" s="286"/>
      <c r="AQ44" s="66"/>
      <c r="AR44" s="66"/>
      <c r="AS44" s="66"/>
      <c r="AT44" s="66"/>
      <c r="AU44" s="35">
        <f>SUM(AW44:BH44)</f>
        <v>0</v>
      </c>
      <c r="AV44" s="36">
        <f>SUM(J44:AU44)</f>
        <v>21</v>
      </c>
      <c r="AW44" s="50"/>
      <c r="AX44" s="70"/>
      <c r="AY44" s="70"/>
      <c r="AZ44" s="70"/>
      <c r="BA44" s="70"/>
      <c r="BB44" s="70"/>
      <c r="BC44" s="70"/>
      <c r="BD44" s="70"/>
      <c r="BE44" s="70"/>
      <c r="BF44" s="259"/>
      <c r="BG44" s="70"/>
      <c r="BH44" s="129"/>
    </row>
    <row r="45" spans="1:60" ht="13.5" thickBot="1">
      <c r="A45" s="32">
        <v>39</v>
      </c>
      <c r="B45" s="39">
        <f t="shared" si="0"/>
        <v>36</v>
      </c>
      <c r="C45" s="85">
        <f>AV45</f>
        <v>21</v>
      </c>
      <c r="D45" s="161" t="s">
        <v>337</v>
      </c>
      <c r="E45" s="90" t="s">
        <v>211</v>
      </c>
      <c r="F45" s="43" t="s">
        <v>9</v>
      </c>
      <c r="G45" s="43">
        <v>2003</v>
      </c>
      <c r="H45" s="34">
        <f>IF(G45&gt;2001,10,IF(G45&gt;1999,12,IF(G45&gt;1997,14,IF(G45&gt;1995,16,0))))</f>
        <v>10</v>
      </c>
      <c r="I45" s="48"/>
      <c r="J45" s="150"/>
      <c r="K45" s="177">
        <v>5</v>
      </c>
      <c r="L45" s="64"/>
      <c r="M45" s="64"/>
      <c r="N45" s="178"/>
      <c r="O45" s="64"/>
      <c r="P45" s="64"/>
      <c r="Q45" s="64"/>
      <c r="R45" s="64"/>
      <c r="S45" s="64"/>
      <c r="T45" s="64"/>
      <c r="U45" s="64">
        <v>3</v>
      </c>
      <c r="V45" s="64"/>
      <c r="W45" s="64"/>
      <c r="X45" s="64"/>
      <c r="Y45" s="66"/>
      <c r="Z45" s="66"/>
      <c r="AA45" s="66"/>
      <c r="AB45" s="66">
        <v>5</v>
      </c>
      <c r="AC45" s="66"/>
      <c r="AD45" s="66"/>
      <c r="AE45" s="66"/>
      <c r="AF45" s="66"/>
      <c r="AG45" s="66">
        <v>5</v>
      </c>
      <c r="AH45" s="66"/>
      <c r="AI45" s="249">
        <v>3</v>
      </c>
      <c r="AJ45" s="249"/>
      <c r="AK45" s="279"/>
      <c r="AL45" s="286"/>
      <c r="AM45" s="286"/>
      <c r="AN45" s="286"/>
      <c r="AO45" s="286"/>
      <c r="AP45" s="286"/>
      <c r="AQ45" s="66"/>
      <c r="AR45" s="66"/>
      <c r="AS45" s="66"/>
      <c r="AT45" s="66"/>
      <c r="AU45" s="35">
        <f>SUM(AW45:BH45)</f>
        <v>0</v>
      </c>
      <c r="AV45" s="36">
        <f>SUM(J45:AU45)</f>
        <v>21</v>
      </c>
      <c r="AW45" s="50"/>
      <c r="AX45" s="70"/>
      <c r="AY45" s="70"/>
      <c r="AZ45" s="70"/>
      <c r="BA45" s="70"/>
      <c r="BB45" s="70"/>
      <c r="BC45" s="70"/>
      <c r="BD45" s="70"/>
      <c r="BE45" s="70"/>
      <c r="BF45" s="259"/>
      <c r="BG45" s="70"/>
      <c r="BH45" s="129"/>
    </row>
    <row r="46" spans="1:60" ht="13.5" thickBot="1">
      <c r="A46" s="38">
        <v>40</v>
      </c>
      <c r="B46" s="39">
        <f t="shared" si="0"/>
        <v>40</v>
      </c>
      <c r="C46" s="85">
        <f>AV46</f>
        <v>20</v>
      </c>
      <c r="D46" s="161" t="s">
        <v>337</v>
      </c>
      <c r="E46" s="89" t="s">
        <v>256</v>
      </c>
      <c r="F46" s="40" t="s">
        <v>9</v>
      </c>
      <c r="G46" s="43">
        <v>2002</v>
      </c>
      <c r="H46" s="34">
        <f>IF(G46&gt;2001,10,IF(G46&gt;1999,12,IF(G46&gt;1997,14,IF(G46&gt;1995,16,0))))</f>
        <v>10</v>
      </c>
      <c r="I46" s="48"/>
      <c r="J46" s="150"/>
      <c r="K46" s="177">
        <v>5</v>
      </c>
      <c r="L46" s="64"/>
      <c r="M46" s="64"/>
      <c r="N46" s="178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6"/>
      <c r="Z46" s="66"/>
      <c r="AA46" s="66"/>
      <c r="AB46" s="66">
        <v>5</v>
      </c>
      <c r="AC46" s="66"/>
      <c r="AD46" s="66"/>
      <c r="AE46" s="66"/>
      <c r="AF46" s="66"/>
      <c r="AG46" s="66"/>
      <c r="AH46" s="66"/>
      <c r="AI46" s="249">
        <v>3</v>
      </c>
      <c r="AJ46" s="249"/>
      <c r="AK46" s="279"/>
      <c r="AL46" s="286">
        <v>3</v>
      </c>
      <c r="AM46" s="286"/>
      <c r="AN46" s="286"/>
      <c r="AO46" s="286">
        <v>4</v>
      </c>
      <c r="AP46" s="286"/>
      <c r="AQ46" s="66"/>
      <c r="AR46" s="66"/>
      <c r="AS46" s="66"/>
      <c r="AT46" s="66"/>
      <c r="AU46" s="35">
        <f>SUM(AW46:BH46)</f>
        <v>0</v>
      </c>
      <c r="AV46" s="36">
        <f>SUM(J46:AU46)</f>
        <v>20</v>
      </c>
      <c r="AW46" s="51"/>
      <c r="AX46" s="70"/>
      <c r="AY46" s="70"/>
      <c r="AZ46" s="70"/>
      <c r="BA46" s="70"/>
      <c r="BB46" s="70"/>
      <c r="BC46" s="70"/>
      <c r="BD46" s="70"/>
      <c r="BE46" s="70"/>
      <c r="BF46" s="259"/>
      <c r="BG46" s="70"/>
      <c r="BH46" s="129"/>
    </row>
    <row r="47" spans="1:60" ht="13.5" thickBot="1">
      <c r="A47" s="32">
        <v>41</v>
      </c>
      <c r="B47" s="39">
        <f t="shared" si="0"/>
        <v>40</v>
      </c>
      <c r="C47" s="85">
        <f>AV47</f>
        <v>20</v>
      </c>
      <c r="D47" s="161" t="s">
        <v>337</v>
      </c>
      <c r="E47" s="90" t="s">
        <v>161</v>
      </c>
      <c r="F47" s="43" t="s">
        <v>9</v>
      </c>
      <c r="G47" s="43">
        <v>2001</v>
      </c>
      <c r="H47" s="34">
        <f>IF(G47&gt;2001,10,IF(G47&gt;1999,12,IF(G47&gt;1997,14,IF(G47&gt;1995,16,0))))</f>
        <v>12</v>
      </c>
      <c r="I47" s="48"/>
      <c r="J47" s="150"/>
      <c r="K47" s="177"/>
      <c r="L47" s="64">
        <v>7</v>
      </c>
      <c r="M47" s="64"/>
      <c r="N47" s="178"/>
      <c r="O47" s="64"/>
      <c r="P47" s="64"/>
      <c r="Q47" s="64"/>
      <c r="R47" s="64"/>
      <c r="S47" s="64"/>
      <c r="T47" s="64"/>
      <c r="U47" s="64"/>
      <c r="V47" s="64">
        <v>4</v>
      </c>
      <c r="W47" s="64"/>
      <c r="X47" s="64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249"/>
      <c r="AJ47" s="249"/>
      <c r="AK47" s="279"/>
      <c r="AL47" s="286"/>
      <c r="AM47" s="286">
        <v>5</v>
      </c>
      <c r="AN47" s="286"/>
      <c r="AO47" s="286"/>
      <c r="AP47" s="286"/>
      <c r="AQ47" s="66"/>
      <c r="AR47" s="66"/>
      <c r="AS47" s="66"/>
      <c r="AT47" s="66"/>
      <c r="AU47" s="35">
        <f>SUM(AW47:BH47)</f>
        <v>4</v>
      </c>
      <c r="AV47" s="36">
        <f>SUM(J47:AU47)</f>
        <v>20</v>
      </c>
      <c r="AW47" s="37"/>
      <c r="AX47" s="69"/>
      <c r="AY47" s="70"/>
      <c r="AZ47" s="69"/>
      <c r="BA47" s="69"/>
      <c r="BB47" s="69"/>
      <c r="BC47" s="69"/>
      <c r="BD47" s="70">
        <v>4</v>
      </c>
      <c r="BE47" s="69"/>
      <c r="BF47" s="261"/>
      <c r="BG47" s="69"/>
      <c r="BH47" s="130"/>
    </row>
    <row r="48" spans="1:60" ht="13.5" thickBot="1">
      <c r="A48" s="38">
        <v>42</v>
      </c>
      <c r="B48" s="39">
        <f t="shared" si="0"/>
        <v>42</v>
      </c>
      <c r="C48" s="85">
        <f>AV48</f>
        <v>15</v>
      </c>
      <c r="D48" s="161" t="s">
        <v>337</v>
      </c>
      <c r="E48" s="90" t="s">
        <v>110</v>
      </c>
      <c r="F48" s="43" t="s">
        <v>9</v>
      </c>
      <c r="G48" s="43">
        <v>2000</v>
      </c>
      <c r="H48" s="34">
        <f>IF(G48&gt;2001,10,IF(G48&gt;1999,12,IF(G48&gt;1997,14,IF(G48&gt;1995,16,0))))</f>
        <v>12</v>
      </c>
      <c r="I48" s="48"/>
      <c r="J48" s="150"/>
      <c r="K48" s="177"/>
      <c r="L48" s="64"/>
      <c r="M48" s="64"/>
      <c r="N48" s="178"/>
      <c r="O48" s="64"/>
      <c r="P48" s="64"/>
      <c r="Q48" s="64"/>
      <c r="R48" s="64"/>
      <c r="S48" s="64"/>
      <c r="T48" s="64"/>
      <c r="U48" s="64"/>
      <c r="V48" s="64">
        <v>4</v>
      </c>
      <c r="W48" s="64"/>
      <c r="X48" s="64"/>
      <c r="Y48" s="66"/>
      <c r="Z48" s="66"/>
      <c r="AA48" s="66"/>
      <c r="AB48" s="66"/>
      <c r="AC48" s="66">
        <v>11</v>
      </c>
      <c r="AD48" s="66"/>
      <c r="AE48" s="66"/>
      <c r="AF48" s="66"/>
      <c r="AG48" s="66"/>
      <c r="AH48" s="66"/>
      <c r="AI48" s="249"/>
      <c r="AJ48" s="249"/>
      <c r="AK48" s="279"/>
      <c r="AL48" s="286"/>
      <c r="AM48" s="286"/>
      <c r="AN48" s="286"/>
      <c r="AO48" s="286"/>
      <c r="AP48" s="286"/>
      <c r="AQ48" s="66"/>
      <c r="AR48" s="66"/>
      <c r="AS48" s="66"/>
      <c r="AT48" s="66"/>
      <c r="AU48" s="35">
        <f>SUM(AW48:BH48)</f>
        <v>0</v>
      </c>
      <c r="AV48" s="36">
        <f>SUM(J48:AU48)</f>
        <v>15</v>
      </c>
      <c r="AW48" s="50"/>
      <c r="AX48" s="70"/>
      <c r="AY48" s="70"/>
      <c r="AZ48" s="70"/>
      <c r="BA48" s="70"/>
      <c r="BB48" s="70"/>
      <c r="BC48" s="70"/>
      <c r="BD48" s="70"/>
      <c r="BE48" s="70"/>
      <c r="BF48" s="259"/>
      <c r="BG48" s="70"/>
      <c r="BH48" s="130"/>
    </row>
    <row r="49" spans="1:60" ht="13.5" thickBot="1">
      <c r="A49" s="32">
        <v>43</v>
      </c>
      <c r="B49" s="39">
        <f t="shared" si="0"/>
        <v>43</v>
      </c>
      <c r="C49" s="85">
        <f>AV49</f>
        <v>12</v>
      </c>
      <c r="D49" s="161" t="s">
        <v>337</v>
      </c>
      <c r="E49" s="90" t="s">
        <v>160</v>
      </c>
      <c r="F49" s="43" t="s">
        <v>9</v>
      </c>
      <c r="G49" s="43">
        <v>2002</v>
      </c>
      <c r="H49" s="34">
        <f>IF(G49&gt;2001,10,IF(G49&gt;1999,12,IF(G49&gt;1997,14,IF(G49&gt;1995,16,0))))</f>
        <v>10</v>
      </c>
      <c r="I49" s="48"/>
      <c r="J49" s="150"/>
      <c r="K49" s="177">
        <f>3+1</f>
        <v>4</v>
      </c>
      <c r="L49" s="64"/>
      <c r="M49" s="64"/>
      <c r="N49" s="178"/>
      <c r="O49" s="64"/>
      <c r="P49" s="64"/>
      <c r="Q49" s="64"/>
      <c r="R49" s="64"/>
      <c r="S49" s="64"/>
      <c r="T49" s="64"/>
      <c r="U49" s="64">
        <v>5</v>
      </c>
      <c r="V49" s="64"/>
      <c r="W49" s="64"/>
      <c r="X49" s="64"/>
      <c r="Y49" s="66"/>
      <c r="Z49" s="66"/>
      <c r="AA49" s="66"/>
      <c r="AB49" s="66">
        <v>3</v>
      </c>
      <c r="AC49" s="66"/>
      <c r="AD49" s="66"/>
      <c r="AE49" s="66"/>
      <c r="AF49" s="66"/>
      <c r="AG49" s="66"/>
      <c r="AH49" s="66"/>
      <c r="AI49" s="249"/>
      <c r="AJ49" s="249"/>
      <c r="AK49" s="279"/>
      <c r="AL49" s="286"/>
      <c r="AM49" s="286"/>
      <c r="AN49" s="286"/>
      <c r="AO49" s="286"/>
      <c r="AP49" s="286"/>
      <c r="AQ49" s="66"/>
      <c r="AR49" s="66"/>
      <c r="AS49" s="66"/>
      <c r="AT49" s="66"/>
      <c r="AU49" s="35">
        <f>SUM(AW49:BH49)</f>
        <v>0</v>
      </c>
      <c r="AV49" s="36">
        <f>SUM(J49:AU49)</f>
        <v>12</v>
      </c>
      <c r="AW49" s="37"/>
      <c r="AX49" s="69"/>
      <c r="AY49" s="70"/>
      <c r="AZ49" s="69"/>
      <c r="BA49" s="69"/>
      <c r="BB49" s="69"/>
      <c r="BC49" s="69"/>
      <c r="BD49" s="69"/>
      <c r="BE49" s="69"/>
      <c r="BF49" s="261"/>
      <c r="BG49" s="69"/>
      <c r="BH49" s="130"/>
    </row>
    <row r="50" spans="1:60" ht="13.5" thickBot="1">
      <c r="A50" s="38">
        <v>44</v>
      </c>
      <c r="B50" s="39">
        <f t="shared" si="0"/>
        <v>43</v>
      </c>
      <c r="C50" s="85">
        <f>AV50</f>
        <v>12</v>
      </c>
      <c r="D50" s="161" t="s">
        <v>337</v>
      </c>
      <c r="E50" s="89" t="s">
        <v>16</v>
      </c>
      <c r="F50" s="40" t="s">
        <v>9</v>
      </c>
      <c r="G50" s="40">
        <v>1999</v>
      </c>
      <c r="H50" s="34">
        <f>IF(G50&gt;2001,10,IF(G50&gt;1999,12,IF(G50&gt;1997,14,IF(G50&gt;1995,16,0))))</f>
        <v>14</v>
      </c>
      <c r="I50" s="42" t="s">
        <v>144</v>
      </c>
      <c r="J50" s="150"/>
      <c r="K50" s="177"/>
      <c r="L50" s="64"/>
      <c r="M50" s="64">
        <v>12</v>
      </c>
      <c r="N50" s="17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249"/>
      <c r="AJ50" s="249"/>
      <c r="AK50" s="279"/>
      <c r="AL50" s="286"/>
      <c r="AM50" s="286"/>
      <c r="AN50" s="286"/>
      <c r="AO50" s="286"/>
      <c r="AP50" s="286"/>
      <c r="AQ50" s="66"/>
      <c r="AR50" s="66"/>
      <c r="AS50" s="66"/>
      <c r="AT50" s="66"/>
      <c r="AU50" s="35">
        <f>SUM(AW50:BH50)</f>
        <v>0</v>
      </c>
      <c r="AV50" s="36">
        <f>SUM(J50:AU50)</f>
        <v>12</v>
      </c>
      <c r="AW50" s="50"/>
      <c r="AX50" s="70"/>
      <c r="AY50" s="70"/>
      <c r="AZ50" s="70"/>
      <c r="BA50" s="70"/>
      <c r="BB50" s="70"/>
      <c r="BC50" s="70"/>
      <c r="BD50" s="70"/>
      <c r="BE50" s="70"/>
      <c r="BF50" s="259"/>
      <c r="BG50" s="70"/>
      <c r="BH50" s="129"/>
    </row>
    <row r="51" spans="1:60" ht="13.5" thickBot="1">
      <c r="A51" s="32">
        <v>45</v>
      </c>
      <c r="B51" s="39">
        <f t="shared" si="0"/>
        <v>43</v>
      </c>
      <c r="C51" s="85">
        <f>AV51</f>
        <v>12</v>
      </c>
      <c r="D51" s="161" t="s">
        <v>337</v>
      </c>
      <c r="E51" s="91" t="s">
        <v>273</v>
      </c>
      <c r="F51" s="234" t="s">
        <v>9</v>
      </c>
      <c r="G51" s="43">
        <v>1996</v>
      </c>
      <c r="H51" s="34">
        <f>IF(G51&gt;2001,10,IF(G51&gt;1999,12,IF(G51&gt;1997,14,IF(G51&gt;1995,16,0))))</f>
        <v>16</v>
      </c>
      <c r="I51" s="48"/>
      <c r="J51" s="150"/>
      <c r="K51" s="188"/>
      <c r="L51" s="64"/>
      <c r="M51" s="64"/>
      <c r="N51" s="189">
        <v>12</v>
      </c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249"/>
      <c r="AJ51" s="249"/>
      <c r="AK51" s="279"/>
      <c r="AL51" s="286"/>
      <c r="AM51" s="286"/>
      <c r="AN51" s="286"/>
      <c r="AO51" s="286"/>
      <c r="AP51" s="286"/>
      <c r="AQ51" s="66"/>
      <c r="AR51" s="66"/>
      <c r="AS51" s="66"/>
      <c r="AT51" s="66"/>
      <c r="AU51" s="35">
        <f>SUM(AW51:BH51)</f>
        <v>0</v>
      </c>
      <c r="AV51" s="36">
        <f>SUM(J51:AU51)</f>
        <v>12</v>
      </c>
      <c r="AW51" s="50"/>
      <c r="AX51" s="70"/>
      <c r="AY51" s="70"/>
      <c r="AZ51" s="70"/>
      <c r="BA51" s="70"/>
      <c r="BB51" s="70"/>
      <c r="BC51" s="70"/>
      <c r="BD51" s="70"/>
      <c r="BE51" s="70"/>
      <c r="BF51" s="259"/>
      <c r="BG51" s="70"/>
      <c r="BH51" s="129"/>
    </row>
    <row r="52" spans="1:60" ht="13.5" thickBot="1">
      <c r="A52" s="38">
        <v>46</v>
      </c>
      <c r="B52" s="39">
        <f t="shared" si="0"/>
        <v>46</v>
      </c>
      <c r="C52" s="85">
        <f>AV52</f>
        <v>11</v>
      </c>
      <c r="D52" s="161" t="s">
        <v>337</v>
      </c>
      <c r="E52" s="90" t="s">
        <v>196</v>
      </c>
      <c r="F52" s="43" t="s">
        <v>9</v>
      </c>
      <c r="G52" s="43">
        <v>2001</v>
      </c>
      <c r="H52" s="34">
        <f>IF(G52&gt;2001,10,IF(G52&gt;1999,12,IF(G52&gt;1997,14,IF(G52&gt;1995,16,0))))</f>
        <v>12</v>
      </c>
      <c r="I52" s="48"/>
      <c r="J52" s="150"/>
      <c r="K52" s="177"/>
      <c r="L52" s="64">
        <v>7</v>
      </c>
      <c r="M52" s="64"/>
      <c r="N52" s="178"/>
      <c r="O52" s="64"/>
      <c r="P52" s="64"/>
      <c r="Q52" s="64"/>
      <c r="R52" s="64"/>
      <c r="S52" s="64"/>
      <c r="T52" s="64"/>
      <c r="U52" s="64"/>
      <c r="V52" s="64">
        <v>4</v>
      </c>
      <c r="W52" s="64"/>
      <c r="X52" s="64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249"/>
      <c r="AJ52" s="249"/>
      <c r="AK52" s="279"/>
      <c r="AL52" s="286"/>
      <c r="AM52" s="286"/>
      <c r="AN52" s="286"/>
      <c r="AO52" s="286"/>
      <c r="AP52" s="286"/>
      <c r="AQ52" s="66"/>
      <c r="AR52" s="66"/>
      <c r="AS52" s="66"/>
      <c r="AT52" s="66"/>
      <c r="AU52" s="35">
        <f>SUM(AW52:BH52)</f>
        <v>0</v>
      </c>
      <c r="AV52" s="36">
        <f>SUM(J52:AU52)</f>
        <v>11</v>
      </c>
      <c r="AW52" s="50"/>
      <c r="AX52" s="70"/>
      <c r="AY52" s="70"/>
      <c r="AZ52" s="70"/>
      <c r="BA52" s="70"/>
      <c r="BB52" s="70"/>
      <c r="BC52" s="70"/>
      <c r="BD52" s="70"/>
      <c r="BE52" s="70"/>
      <c r="BF52" s="259"/>
      <c r="BG52" s="70"/>
      <c r="BH52" s="129"/>
    </row>
    <row r="53" spans="1:60" ht="13.5" thickBot="1">
      <c r="A53" s="32">
        <v>47</v>
      </c>
      <c r="B53" s="39">
        <f t="shared" si="0"/>
        <v>47</v>
      </c>
      <c r="C53" s="85">
        <f>AV53</f>
        <v>10</v>
      </c>
      <c r="D53" s="161" t="s">
        <v>337</v>
      </c>
      <c r="E53" s="89" t="s">
        <v>270</v>
      </c>
      <c r="F53" s="40" t="s">
        <v>9</v>
      </c>
      <c r="G53" s="40">
        <v>1999</v>
      </c>
      <c r="H53" s="34">
        <f>IF(G53&gt;2001,10,IF(G53&gt;1999,12,IF(G53&gt;1997,14,IF(G53&gt;1995,16,0))))</f>
        <v>14</v>
      </c>
      <c r="I53" s="42"/>
      <c r="J53" s="150"/>
      <c r="K53" s="177"/>
      <c r="L53" s="64"/>
      <c r="M53" s="64">
        <f>8+2</f>
        <v>10</v>
      </c>
      <c r="N53" s="17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249"/>
      <c r="AJ53" s="249"/>
      <c r="AK53" s="279"/>
      <c r="AL53" s="286"/>
      <c r="AM53" s="286"/>
      <c r="AN53" s="286"/>
      <c r="AO53" s="286"/>
      <c r="AP53" s="286"/>
      <c r="AQ53" s="66"/>
      <c r="AR53" s="66"/>
      <c r="AS53" s="66"/>
      <c r="AT53" s="66"/>
      <c r="AU53" s="35">
        <f>SUM(AW53:BH53)</f>
        <v>0</v>
      </c>
      <c r="AV53" s="36">
        <f>SUM(J53:AU53)</f>
        <v>10</v>
      </c>
      <c r="AW53" s="50"/>
      <c r="AX53" s="70"/>
      <c r="AY53" s="70"/>
      <c r="AZ53" s="70"/>
      <c r="BA53" s="70"/>
      <c r="BB53" s="70"/>
      <c r="BC53" s="70"/>
      <c r="BD53" s="70"/>
      <c r="BE53" s="70"/>
      <c r="BF53" s="259"/>
      <c r="BG53" s="70"/>
      <c r="BH53" s="129"/>
    </row>
    <row r="54" spans="1:60" ht="13.5" thickBot="1">
      <c r="A54" s="38">
        <v>48</v>
      </c>
      <c r="B54" s="39">
        <f t="shared" si="0"/>
        <v>47</v>
      </c>
      <c r="C54" s="85">
        <f>AV54</f>
        <v>10</v>
      </c>
      <c r="D54" s="161" t="s">
        <v>337</v>
      </c>
      <c r="E54" s="89" t="s">
        <v>357</v>
      </c>
      <c r="F54" s="40" t="s">
        <v>9</v>
      </c>
      <c r="G54" s="43">
        <v>1996</v>
      </c>
      <c r="H54" s="34">
        <f>IF(G54&gt;2001,10,IF(G54&gt;1999,12,IF(G54&gt;1997,14,IF(G54&gt;1995,16,0))))</f>
        <v>16</v>
      </c>
      <c r="I54" s="48" t="s">
        <v>143</v>
      </c>
      <c r="J54" s="150"/>
      <c r="K54" s="177"/>
      <c r="L54" s="64"/>
      <c r="M54" s="64"/>
      <c r="N54" s="178"/>
      <c r="O54" s="64"/>
      <c r="P54" s="64"/>
      <c r="Q54" s="64"/>
      <c r="R54" s="64"/>
      <c r="S54" s="64"/>
      <c r="T54" s="64"/>
      <c r="U54" s="64"/>
      <c r="V54" s="64"/>
      <c r="W54" s="64"/>
      <c r="X54" s="64">
        <v>10</v>
      </c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249"/>
      <c r="AJ54" s="249"/>
      <c r="AK54" s="279"/>
      <c r="AL54" s="286"/>
      <c r="AM54" s="286"/>
      <c r="AN54" s="286"/>
      <c r="AO54" s="286"/>
      <c r="AP54" s="286"/>
      <c r="AQ54" s="66"/>
      <c r="AR54" s="66"/>
      <c r="AS54" s="66"/>
      <c r="AT54" s="66"/>
      <c r="AU54" s="35">
        <f>SUM(AW54:BH54)</f>
        <v>0</v>
      </c>
      <c r="AV54" s="36">
        <f>SUM(J54:AU54)</f>
        <v>10</v>
      </c>
      <c r="AW54" s="50"/>
      <c r="AX54" s="70"/>
      <c r="AY54" s="70"/>
      <c r="AZ54" s="70"/>
      <c r="BA54" s="70"/>
      <c r="BB54" s="70"/>
      <c r="BC54" s="70"/>
      <c r="BD54" s="70"/>
      <c r="BE54" s="70"/>
      <c r="BF54" s="259"/>
      <c r="BG54" s="70"/>
      <c r="BH54" s="129"/>
    </row>
    <row r="55" spans="1:60" ht="13.5" thickBot="1">
      <c r="A55" s="32">
        <v>49</v>
      </c>
      <c r="B55" s="39">
        <f t="shared" si="0"/>
        <v>47</v>
      </c>
      <c r="C55" s="85">
        <f>AV55</f>
        <v>10</v>
      </c>
      <c r="D55" s="161" t="s">
        <v>337</v>
      </c>
      <c r="E55" s="90" t="s">
        <v>218</v>
      </c>
      <c r="F55" s="43" t="s">
        <v>9</v>
      </c>
      <c r="G55" s="43">
        <v>1997</v>
      </c>
      <c r="H55" s="34">
        <f>IF(G55&gt;2001,10,IF(G55&gt;1999,12,IF(G55&gt;1997,14,IF(G55&gt;1995,16,0))))</f>
        <v>16</v>
      </c>
      <c r="I55" s="48"/>
      <c r="J55" s="150"/>
      <c r="K55" s="177"/>
      <c r="L55" s="64"/>
      <c r="M55" s="64"/>
      <c r="N55" s="178"/>
      <c r="O55" s="64"/>
      <c r="P55" s="64"/>
      <c r="Q55" s="64"/>
      <c r="R55" s="64"/>
      <c r="S55" s="64"/>
      <c r="T55" s="64"/>
      <c r="U55" s="64"/>
      <c r="V55" s="64"/>
      <c r="W55" s="64"/>
      <c r="X55" s="64">
        <v>10</v>
      </c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249"/>
      <c r="AJ55" s="249"/>
      <c r="AK55" s="279"/>
      <c r="AL55" s="286"/>
      <c r="AM55" s="286"/>
      <c r="AN55" s="286"/>
      <c r="AO55" s="286"/>
      <c r="AP55" s="286"/>
      <c r="AQ55" s="66"/>
      <c r="AR55" s="66"/>
      <c r="AS55" s="66"/>
      <c r="AT55" s="66"/>
      <c r="AU55" s="35">
        <f>SUM(AW55:BH55)</f>
        <v>0</v>
      </c>
      <c r="AV55" s="36">
        <f>SUM(J55:AU55)</f>
        <v>10</v>
      </c>
      <c r="AW55" s="50"/>
      <c r="AX55" s="70"/>
      <c r="AY55" s="70"/>
      <c r="AZ55" s="70"/>
      <c r="BA55" s="70"/>
      <c r="BB55" s="70"/>
      <c r="BC55" s="70"/>
      <c r="BD55" s="70"/>
      <c r="BE55" s="70"/>
      <c r="BF55" s="259"/>
      <c r="BG55" s="70"/>
      <c r="BH55" s="129"/>
    </row>
    <row r="56" spans="1:60" ht="13.5" thickBot="1">
      <c r="A56" s="38">
        <v>50</v>
      </c>
      <c r="B56" s="39">
        <f t="shared" si="0"/>
        <v>47</v>
      </c>
      <c r="C56" s="85">
        <f>AV56</f>
        <v>10</v>
      </c>
      <c r="D56" s="161" t="s">
        <v>337</v>
      </c>
      <c r="E56" s="90" t="s">
        <v>264</v>
      </c>
      <c r="F56" s="43" t="s">
        <v>9</v>
      </c>
      <c r="G56" s="43">
        <v>2001</v>
      </c>
      <c r="H56" s="34">
        <f>IF(G56&gt;2001,10,IF(G56&gt;1999,12,IF(G56&gt;1997,14,IF(G56&gt;1995,16,0))))</f>
        <v>12</v>
      </c>
      <c r="I56" s="48"/>
      <c r="J56" s="150"/>
      <c r="K56" s="177"/>
      <c r="L56" s="64">
        <f>4+2</f>
        <v>6</v>
      </c>
      <c r="M56" s="64"/>
      <c r="N56" s="178"/>
      <c r="O56" s="64"/>
      <c r="P56" s="64"/>
      <c r="Q56" s="64"/>
      <c r="R56" s="64"/>
      <c r="S56" s="64"/>
      <c r="T56" s="64"/>
      <c r="U56" s="64"/>
      <c r="V56" s="64">
        <v>4</v>
      </c>
      <c r="W56" s="64"/>
      <c r="X56" s="64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249"/>
      <c r="AJ56" s="249"/>
      <c r="AK56" s="279"/>
      <c r="AL56" s="286"/>
      <c r="AM56" s="286"/>
      <c r="AN56" s="286"/>
      <c r="AO56" s="286"/>
      <c r="AP56" s="286"/>
      <c r="AQ56" s="66"/>
      <c r="AR56" s="66"/>
      <c r="AS56" s="66"/>
      <c r="AT56" s="66"/>
      <c r="AU56" s="35">
        <f>SUM(AW56:BH56)</f>
        <v>0</v>
      </c>
      <c r="AV56" s="36">
        <f>SUM(J56:AU56)</f>
        <v>10</v>
      </c>
      <c r="AW56" s="37"/>
      <c r="AX56" s="69"/>
      <c r="AY56" s="70"/>
      <c r="AZ56" s="69"/>
      <c r="BA56" s="69"/>
      <c r="BB56" s="69"/>
      <c r="BC56" s="69"/>
      <c r="BD56" s="69"/>
      <c r="BE56" s="69"/>
      <c r="BF56" s="261"/>
      <c r="BG56" s="69"/>
      <c r="BH56" s="130"/>
    </row>
    <row r="57" spans="1:60" ht="13.5" thickBot="1">
      <c r="A57" s="32">
        <v>51</v>
      </c>
      <c r="B57" s="39">
        <f t="shared" si="0"/>
        <v>47</v>
      </c>
      <c r="C57" s="85">
        <f>AV57</f>
        <v>10</v>
      </c>
      <c r="D57" s="161" t="s">
        <v>337</v>
      </c>
      <c r="E57" s="90" t="s">
        <v>361</v>
      </c>
      <c r="F57" s="43" t="s">
        <v>9</v>
      </c>
      <c r="G57" s="43">
        <v>1997</v>
      </c>
      <c r="H57" s="34">
        <f>IF(G57&gt;2001,10,IF(G57&gt;1999,12,IF(G57&gt;1997,14,IF(G57&gt;1995,16,0))))</f>
        <v>16</v>
      </c>
      <c r="I57" s="48"/>
      <c r="J57" s="156"/>
      <c r="K57" s="177"/>
      <c r="L57" s="64"/>
      <c r="M57" s="64"/>
      <c r="N57" s="17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6"/>
      <c r="Z57" s="66"/>
      <c r="AA57" s="66"/>
      <c r="AB57" s="66"/>
      <c r="AC57" s="66"/>
      <c r="AD57" s="66"/>
      <c r="AE57" s="66">
        <v>10</v>
      </c>
      <c r="AF57" s="66"/>
      <c r="AG57" s="66"/>
      <c r="AH57" s="66"/>
      <c r="AI57" s="249"/>
      <c r="AJ57" s="249"/>
      <c r="AK57" s="279"/>
      <c r="AL57" s="286"/>
      <c r="AM57" s="286"/>
      <c r="AN57" s="286"/>
      <c r="AO57" s="286"/>
      <c r="AP57" s="286"/>
      <c r="AQ57" s="66"/>
      <c r="AR57" s="66"/>
      <c r="AS57" s="66"/>
      <c r="AT57" s="66"/>
      <c r="AU57" s="35">
        <f>SUM(AW57:BH57)</f>
        <v>0</v>
      </c>
      <c r="AV57" s="36">
        <f>SUM(J57:AU57)</f>
        <v>10</v>
      </c>
      <c r="AW57" s="50"/>
      <c r="AX57" s="70"/>
      <c r="AY57" s="70"/>
      <c r="AZ57" s="70"/>
      <c r="BA57" s="70"/>
      <c r="BB57" s="70"/>
      <c r="BC57" s="70"/>
      <c r="BD57" s="70"/>
      <c r="BE57" s="70"/>
      <c r="BF57" s="259"/>
      <c r="BG57" s="70"/>
      <c r="BH57" s="129"/>
    </row>
    <row r="58" spans="1:60" ht="13.5" thickBot="1">
      <c r="A58" s="38">
        <v>52</v>
      </c>
      <c r="B58" s="39">
        <f t="shared" si="0"/>
        <v>52</v>
      </c>
      <c r="C58" s="85">
        <f>AV58</f>
        <v>9</v>
      </c>
      <c r="D58" s="161" t="s">
        <v>337</v>
      </c>
      <c r="E58" s="90" t="s">
        <v>261</v>
      </c>
      <c r="F58" s="43" t="s">
        <v>9</v>
      </c>
      <c r="G58" s="43">
        <v>2004</v>
      </c>
      <c r="H58" s="34">
        <f>IF(G58&gt;2001,10,IF(G58&gt;1999,12,IF(G58&gt;1997,14,IF(G58&gt;1995,16,0))))</f>
        <v>10</v>
      </c>
      <c r="I58" s="48"/>
      <c r="J58" s="150"/>
      <c r="K58" s="177">
        <v>3</v>
      </c>
      <c r="L58" s="64"/>
      <c r="M58" s="64"/>
      <c r="N58" s="178"/>
      <c r="O58" s="64"/>
      <c r="P58" s="64"/>
      <c r="Q58" s="64"/>
      <c r="R58" s="64"/>
      <c r="S58" s="64"/>
      <c r="T58" s="64"/>
      <c r="U58" s="64">
        <f>5+1</f>
        <v>6</v>
      </c>
      <c r="V58" s="64"/>
      <c r="W58" s="64"/>
      <c r="X58" s="64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249"/>
      <c r="AJ58" s="249"/>
      <c r="AK58" s="279"/>
      <c r="AL58" s="286"/>
      <c r="AM58" s="286"/>
      <c r="AN58" s="286"/>
      <c r="AO58" s="286"/>
      <c r="AP58" s="286"/>
      <c r="AQ58" s="66"/>
      <c r="AR58" s="66"/>
      <c r="AS58" s="66"/>
      <c r="AT58" s="66"/>
      <c r="AU58" s="35">
        <f>SUM(AW58:BH58)</f>
        <v>0</v>
      </c>
      <c r="AV58" s="36">
        <f>SUM(J58:AU58)</f>
        <v>9</v>
      </c>
      <c r="AW58" s="50"/>
      <c r="AX58" s="70"/>
      <c r="AY58" s="69"/>
      <c r="AZ58" s="70"/>
      <c r="BA58" s="70"/>
      <c r="BB58" s="70"/>
      <c r="BC58" s="70"/>
      <c r="BD58" s="70"/>
      <c r="BE58" s="70"/>
      <c r="BF58" s="259"/>
      <c r="BG58" s="70"/>
      <c r="BH58" s="129"/>
    </row>
    <row r="59" spans="1:60" ht="13.5" thickBot="1">
      <c r="A59" s="32">
        <v>53</v>
      </c>
      <c r="B59" s="39">
        <f t="shared" si="0"/>
        <v>52</v>
      </c>
      <c r="C59" s="85">
        <f>AV59</f>
        <v>9</v>
      </c>
      <c r="D59" s="161" t="s">
        <v>337</v>
      </c>
      <c r="E59" s="90" t="s">
        <v>263</v>
      </c>
      <c r="F59" s="43" t="s">
        <v>9</v>
      </c>
      <c r="G59" s="43">
        <v>2002</v>
      </c>
      <c r="H59" s="34">
        <f>IF(G59&gt;2001,10,IF(G59&gt;1999,12,IF(G59&gt;1997,14,IF(G59&gt;1995,16,0))))</f>
        <v>10</v>
      </c>
      <c r="I59" s="48"/>
      <c r="J59" s="150"/>
      <c r="K59" s="177">
        <v>3</v>
      </c>
      <c r="L59" s="64"/>
      <c r="M59" s="64"/>
      <c r="N59" s="178"/>
      <c r="O59" s="64"/>
      <c r="P59" s="64"/>
      <c r="Q59" s="64"/>
      <c r="R59" s="64"/>
      <c r="S59" s="64"/>
      <c r="T59" s="64"/>
      <c r="U59" s="64">
        <v>3</v>
      </c>
      <c r="V59" s="64"/>
      <c r="W59" s="64"/>
      <c r="X59" s="64"/>
      <c r="Y59" s="66"/>
      <c r="Z59" s="66"/>
      <c r="AA59" s="66"/>
      <c r="AB59" s="66">
        <v>3</v>
      </c>
      <c r="AC59" s="66"/>
      <c r="AD59" s="66"/>
      <c r="AE59" s="66"/>
      <c r="AF59" s="66"/>
      <c r="AG59" s="66"/>
      <c r="AH59" s="66"/>
      <c r="AI59" s="249"/>
      <c r="AJ59" s="249"/>
      <c r="AK59" s="279"/>
      <c r="AL59" s="286"/>
      <c r="AM59" s="286"/>
      <c r="AN59" s="286"/>
      <c r="AO59" s="286"/>
      <c r="AP59" s="286"/>
      <c r="AQ59" s="66"/>
      <c r="AR59" s="66"/>
      <c r="AS59" s="66"/>
      <c r="AT59" s="66"/>
      <c r="AU59" s="35">
        <f>SUM(AW59:BH59)</f>
        <v>0</v>
      </c>
      <c r="AV59" s="36">
        <f>SUM(J59:AU59)</f>
        <v>9</v>
      </c>
      <c r="AW59" s="37"/>
      <c r="AX59" s="69"/>
      <c r="AY59" s="70"/>
      <c r="AZ59" s="69"/>
      <c r="BA59" s="69"/>
      <c r="BB59" s="69"/>
      <c r="BC59" s="69"/>
      <c r="BD59" s="69"/>
      <c r="BE59" s="69"/>
      <c r="BF59" s="261"/>
      <c r="BG59" s="69"/>
      <c r="BH59" s="129"/>
    </row>
    <row r="60" spans="1:60" ht="13.5" thickBot="1">
      <c r="A60" s="38">
        <v>54</v>
      </c>
      <c r="B60" s="39">
        <f t="shared" si="0"/>
        <v>54</v>
      </c>
      <c r="C60" s="85">
        <f>AV60</f>
        <v>8</v>
      </c>
      <c r="D60" s="161" t="s">
        <v>337</v>
      </c>
      <c r="E60" s="90" t="s">
        <v>358</v>
      </c>
      <c r="F60" s="43" t="s">
        <v>9</v>
      </c>
      <c r="G60" s="43">
        <v>2000</v>
      </c>
      <c r="H60" s="34">
        <f>IF(G60&gt;2001,10,IF(G60&gt;1999,12,IF(G60&gt;1997,14,IF(G60&gt;1995,16,0))))</f>
        <v>12</v>
      </c>
      <c r="I60" s="48"/>
      <c r="J60" s="156"/>
      <c r="K60" s="177"/>
      <c r="L60" s="64"/>
      <c r="M60" s="64"/>
      <c r="N60" s="17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6"/>
      <c r="Z60" s="66"/>
      <c r="AA60" s="66"/>
      <c r="AB60" s="66"/>
      <c r="AC60" s="66">
        <f>7+1</f>
        <v>8</v>
      </c>
      <c r="AD60" s="66"/>
      <c r="AE60" s="66"/>
      <c r="AF60" s="66"/>
      <c r="AG60" s="66"/>
      <c r="AH60" s="66"/>
      <c r="AI60" s="249"/>
      <c r="AJ60" s="249"/>
      <c r="AK60" s="279"/>
      <c r="AL60" s="286"/>
      <c r="AM60" s="286"/>
      <c r="AN60" s="286"/>
      <c r="AO60" s="286"/>
      <c r="AP60" s="286"/>
      <c r="AQ60" s="66"/>
      <c r="AR60" s="66"/>
      <c r="AS60" s="66"/>
      <c r="AT60" s="66"/>
      <c r="AU60" s="35">
        <f>SUM(AW60:BH60)</f>
        <v>0</v>
      </c>
      <c r="AV60" s="36">
        <f>SUM(J60:AU60)</f>
        <v>8</v>
      </c>
      <c r="AW60" s="50"/>
      <c r="AX60" s="70"/>
      <c r="AY60" s="70"/>
      <c r="AZ60" s="70"/>
      <c r="BA60" s="70"/>
      <c r="BB60" s="70"/>
      <c r="BC60" s="70"/>
      <c r="BD60" s="70"/>
      <c r="BE60" s="70"/>
      <c r="BF60" s="259"/>
      <c r="BG60" s="70"/>
      <c r="BH60" s="129"/>
    </row>
    <row r="61" spans="1:60" ht="13.5" thickBot="1">
      <c r="A61" s="32">
        <v>55</v>
      </c>
      <c r="B61" s="39">
        <f t="shared" si="0"/>
        <v>55</v>
      </c>
      <c r="C61" s="85">
        <f>AV61</f>
        <v>7</v>
      </c>
      <c r="D61" s="161" t="s">
        <v>337</v>
      </c>
      <c r="E61" s="90" t="s">
        <v>237</v>
      </c>
      <c r="F61" s="43" t="s">
        <v>9</v>
      </c>
      <c r="G61" s="43">
        <v>2001</v>
      </c>
      <c r="H61" s="34">
        <f>IF(G61&gt;2001,10,IF(G61&gt;1999,12,IF(G61&gt;1997,14,IF(G61&gt;1995,16,0))))</f>
        <v>12</v>
      </c>
      <c r="I61" s="48"/>
      <c r="J61" s="150"/>
      <c r="K61" s="177"/>
      <c r="L61" s="64">
        <v>7</v>
      </c>
      <c r="M61" s="64"/>
      <c r="N61" s="17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249"/>
      <c r="AJ61" s="249"/>
      <c r="AK61" s="279"/>
      <c r="AL61" s="286"/>
      <c r="AM61" s="286"/>
      <c r="AN61" s="286"/>
      <c r="AO61" s="286"/>
      <c r="AP61" s="286"/>
      <c r="AQ61" s="66"/>
      <c r="AR61" s="66"/>
      <c r="AS61" s="66"/>
      <c r="AT61" s="66"/>
      <c r="AU61" s="35">
        <f>SUM(AW61:BH61)</f>
        <v>0</v>
      </c>
      <c r="AV61" s="36">
        <f>SUM(J61:AU61)</f>
        <v>7</v>
      </c>
      <c r="AW61" s="37"/>
      <c r="AX61" s="69"/>
      <c r="AY61" s="70"/>
      <c r="AZ61" s="69"/>
      <c r="BA61" s="69"/>
      <c r="BB61" s="69"/>
      <c r="BC61" s="69"/>
      <c r="BD61" s="69"/>
      <c r="BE61" s="69"/>
      <c r="BF61" s="261"/>
      <c r="BG61" s="69"/>
      <c r="BH61" s="130"/>
    </row>
    <row r="62" spans="1:60" ht="13.5" thickBot="1">
      <c r="A62" s="38">
        <v>56</v>
      </c>
      <c r="B62" s="39">
        <f t="shared" si="0"/>
        <v>55</v>
      </c>
      <c r="C62" s="85">
        <f>AV62</f>
        <v>7</v>
      </c>
      <c r="D62" s="161" t="s">
        <v>337</v>
      </c>
      <c r="E62" s="90" t="s">
        <v>192</v>
      </c>
      <c r="F62" s="43" t="s">
        <v>9</v>
      </c>
      <c r="G62" s="43">
        <v>2001</v>
      </c>
      <c r="H62" s="34">
        <f>IF(G62&gt;2001,10,IF(G62&gt;1999,12,IF(G62&gt;1997,14,IF(G62&gt;1995,16,0))))</f>
        <v>12</v>
      </c>
      <c r="I62" s="48"/>
      <c r="J62" s="150"/>
      <c r="K62" s="177"/>
      <c r="L62" s="64">
        <v>7</v>
      </c>
      <c r="M62" s="64"/>
      <c r="N62" s="17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249"/>
      <c r="AJ62" s="249"/>
      <c r="AK62" s="279"/>
      <c r="AL62" s="286"/>
      <c r="AM62" s="286"/>
      <c r="AN62" s="286"/>
      <c r="AO62" s="286"/>
      <c r="AP62" s="286"/>
      <c r="AQ62" s="66"/>
      <c r="AR62" s="66"/>
      <c r="AS62" s="66"/>
      <c r="AT62" s="66"/>
      <c r="AU62" s="35">
        <f>SUM(AW62:BH62)</f>
        <v>0</v>
      </c>
      <c r="AV62" s="36">
        <f>SUM(J62:AU62)</f>
        <v>7</v>
      </c>
      <c r="AW62" s="50"/>
      <c r="AX62" s="70"/>
      <c r="AY62" s="70"/>
      <c r="AZ62" s="70"/>
      <c r="BA62" s="70"/>
      <c r="BB62" s="70"/>
      <c r="BC62" s="70"/>
      <c r="BD62" s="70"/>
      <c r="BE62" s="70"/>
      <c r="BF62" s="259"/>
      <c r="BG62" s="70"/>
      <c r="BH62" s="129"/>
    </row>
    <row r="63" spans="1:60" ht="13.5" thickBot="1">
      <c r="A63" s="32">
        <v>57</v>
      </c>
      <c r="B63" s="39">
        <f t="shared" si="0"/>
        <v>55</v>
      </c>
      <c r="C63" s="85">
        <f>AV63</f>
        <v>7</v>
      </c>
      <c r="D63" s="161" t="s">
        <v>337</v>
      </c>
      <c r="E63" s="90" t="s">
        <v>205</v>
      </c>
      <c r="F63" s="43" t="s">
        <v>9</v>
      </c>
      <c r="G63" s="43">
        <v>1998</v>
      </c>
      <c r="H63" s="34">
        <f>IF(G63&gt;2001,10,IF(G63&gt;1999,12,IF(G63&gt;1997,14,IF(G63&gt;1995,16,0))))</f>
        <v>14</v>
      </c>
      <c r="I63" s="48"/>
      <c r="J63" s="150"/>
      <c r="K63" s="177"/>
      <c r="L63" s="64"/>
      <c r="M63" s="64"/>
      <c r="N63" s="17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6"/>
      <c r="Z63" s="66"/>
      <c r="AA63" s="66"/>
      <c r="AB63" s="66"/>
      <c r="AC63" s="66"/>
      <c r="AD63" s="66">
        <v>7</v>
      </c>
      <c r="AE63" s="66"/>
      <c r="AF63" s="66"/>
      <c r="AG63" s="66"/>
      <c r="AH63" s="66"/>
      <c r="AI63" s="249"/>
      <c r="AJ63" s="249"/>
      <c r="AK63" s="279"/>
      <c r="AL63" s="286"/>
      <c r="AM63" s="286"/>
      <c r="AN63" s="286"/>
      <c r="AO63" s="286"/>
      <c r="AP63" s="286"/>
      <c r="AQ63" s="66"/>
      <c r="AR63" s="66"/>
      <c r="AS63" s="66"/>
      <c r="AT63" s="66"/>
      <c r="AU63" s="35">
        <f>SUM(AW63:BH63)</f>
        <v>0</v>
      </c>
      <c r="AV63" s="36">
        <f>SUM(J63:AU63)</f>
        <v>7</v>
      </c>
      <c r="AW63" s="50"/>
      <c r="AX63" s="70"/>
      <c r="AY63" s="70"/>
      <c r="AZ63" s="70"/>
      <c r="BA63" s="70"/>
      <c r="BB63" s="70"/>
      <c r="BC63" s="70"/>
      <c r="BD63" s="70"/>
      <c r="BE63" s="70"/>
      <c r="BF63" s="259"/>
      <c r="BG63" s="70"/>
      <c r="BH63" s="129"/>
    </row>
    <row r="64" spans="1:60" ht="13.5" thickBot="1">
      <c r="A64" s="38">
        <v>58</v>
      </c>
      <c r="B64" s="39">
        <f t="shared" si="0"/>
        <v>55</v>
      </c>
      <c r="C64" s="85">
        <f>AV64</f>
        <v>7</v>
      </c>
      <c r="D64" s="161" t="s">
        <v>337</v>
      </c>
      <c r="E64" s="90" t="s">
        <v>336</v>
      </c>
      <c r="F64" s="40" t="s">
        <v>9</v>
      </c>
      <c r="G64" s="43">
        <v>2000</v>
      </c>
      <c r="H64" s="34">
        <f>IF(G64&gt;2001,10,IF(G64&gt;1999,12,IF(G64&gt;1997,14,IF(G64&gt;1995,16,0))))</f>
        <v>12</v>
      </c>
      <c r="I64" s="48"/>
      <c r="J64" s="156"/>
      <c r="K64" s="177"/>
      <c r="L64" s="64"/>
      <c r="M64" s="64"/>
      <c r="N64" s="17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6"/>
      <c r="Z64" s="66"/>
      <c r="AA64" s="66"/>
      <c r="AB64" s="66"/>
      <c r="AC64" s="66">
        <v>7</v>
      </c>
      <c r="AD64" s="66"/>
      <c r="AE64" s="66"/>
      <c r="AF64" s="66"/>
      <c r="AG64" s="66"/>
      <c r="AH64" s="66"/>
      <c r="AI64" s="249"/>
      <c r="AJ64" s="249"/>
      <c r="AK64" s="279"/>
      <c r="AL64" s="286"/>
      <c r="AM64" s="286"/>
      <c r="AN64" s="286"/>
      <c r="AO64" s="286"/>
      <c r="AP64" s="286"/>
      <c r="AQ64" s="66"/>
      <c r="AR64" s="66"/>
      <c r="AS64" s="66"/>
      <c r="AT64" s="66"/>
      <c r="AU64" s="35">
        <f>SUM(AW64:BH64)</f>
        <v>0</v>
      </c>
      <c r="AV64" s="36">
        <f>SUM(J64:AU64)</f>
        <v>7</v>
      </c>
      <c r="AW64" s="50"/>
      <c r="AX64" s="70"/>
      <c r="AY64" s="70"/>
      <c r="AZ64" s="70"/>
      <c r="BA64" s="70"/>
      <c r="BB64" s="70"/>
      <c r="BC64" s="70"/>
      <c r="BD64" s="70"/>
      <c r="BE64" s="70"/>
      <c r="BF64" s="259"/>
      <c r="BG64" s="70"/>
      <c r="BH64" s="129"/>
    </row>
    <row r="65" spans="1:60" ht="13.5" thickBot="1">
      <c r="A65" s="32">
        <v>59</v>
      </c>
      <c r="B65" s="39">
        <f t="shared" si="0"/>
        <v>55</v>
      </c>
      <c r="C65" s="85">
        <f>AV65</f>
        <v>7</v>
      </c>
      <c r="D65" s="161" t="s">
        <v>337</v>
      </c>
      <c r="E65" s="90" t="s">
        <v>362</v>
      </c>
      <c r="F65" s="43" t="s">
        <v>9</v>
      </c>
      <c r="G65" s="43">
        <v>1998</v>
      </c>
      <c r="H65" s="34">
        <f>IF(G65&gt;2001,10,IF(G65&gt;1999,12,IF(G65&gt;1997,14,IF(G65&gt;1995,16,0))))</f>
        <v>14</v>
      </c>
      <c r="I65" s="48"/>
      <c r="J65" s="156"/>
      <c r="K65" s="177"/>
      <c r="L65" s="64"/>
      <c r="M65" s="64"/>
      <c r="N65" s="17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6"/>
      <c r="Z65" s="66"/>
      <c r="AA65" s="66"/>
      <c r="AB65" s="66"/>
      <c r="AC65" s="66"/>
      <c r="AD65" s="66">
        <v>7</v>
      </c>
      <c r="AE65" s="66"/>
      <c r="AF65" s="66"/>
      <c r="AG65" s="66"/>
      <c r="AH65" s="66"/>
      <c r="AI65" s="249"/>
      <c r="AJ65" s="249"/>
      <c r="AK65" s="279"/>
      <c r="AL65" s="286"/>
      <c r="AM65" s="286"/>
      <c r="AN65" s="286"/>
      <c r="AO65" s="286"/>
      <c r="AP65" s="286"/>
      <c r="AQ65" s="66"/>
      <c r="AR65" s="66"/>
      <c r="AS65" s="66"/>
      <c r="AT65" s="66"/>
      <c r="AU65" s="35">
        <f>SUM(AW65:BH65)</f>
        <v>0</v>
      </c>
      <c r="AV65" s="36">
        <f>SUM(J65:AU65)</f>
        <v>7</v>
      </c>
      <c r="AW65" s="37"/>
      <c r="AX65" s="69"/>
      <c r="AY65" s="69"/>
      <c r="AZ65" s="69"/>
      <c r="BA65" s="69"/>
      <c r="BB65" s="69"/>
      <c r="BC65" s="69"/>
      <c r="BD65" s="69"/>
      <c r="BE65" s="69"/>
      <c r="BF65" s="261"/>
      <c r="BG65" s="69"/>
      <c r="BH65" s="130"/>
    </row>
    <row r="66" spans="1:60" ht="13.5" thickBot="1">
      <c r="A66" s="38">
        <v>60</v>
      </c>
      <c r="B66" s="39">
        <f t="shared" si="0"/>
        <v>55</v>
      </c>
      <c r="C66" s="85">
        <f>AV66</f>
        <v>7</v>
      </c>
      <c r="D66" s="161" t="s">
        <v>337</v>
      </c>
      <c r="E66" s="90" t="s">
        <v>368</v>
      </c>
      <c r="F66" s="43" t="s">
        <v>9</v>
      </c>
      <c r="G66" s="43">
        <v>1998</v>
      </c>
      <c r="H66" s="34">
        <f>IF(G66&gt;2001,10,IF(G66&gt;1999,12,IF(G66&gt;1997,14,IF(G66&gt;1995,16,0))))</f>
        <v>14</v>
      </c>
      <c r="I66" s="213"/>
      <c r="J66" s="214">
        <f>IF(I66&gt;2001,10,IF(I66&gt;1999,12,IF(I66&gt;1997,14,IF(I66&gt;1995,16,0))))</f>
        <v>0</v>
      </c>
      <c r="K66" s="216"/>
      <c r="L66" s="217"/>
      <c r="M66" s="217"/>
      <c r="N66" s="218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28"/>
      <c r="Z66" s="228"/>
      <c r="AA66" s="228"/>
      <c r="AB66" s="228"/>
      <c r="AC66" s="228"/>
      <c r="AD66" s="228">
        <v>7</v>
      </c>
      <c r="AE66" s="228"/>
      <c r="AF66" s="228"/>
      <c r="AG66" s="228"/>
      <c r="AH66" s="228"/>
      <c r="AI66" s="228"/>
      <c r="AJ66" s="228"/>
      <c r="AK66" s="280"/>
      <c r="AL66" s="280"/>
      <c r="AM66" s="280"/>
      <c r="AN66" s="280"/>
      <c r="AO66" s="280"/>
      <c r="AP66" s="280"/>
      <c r="AQ66" s="219"/>
      <c r="AR66" s="219"/>
      <c r="AS66" s="219"/>
      <c r="AT66" s="219"/>
      <c r="AU66" s="220">
        <f>IF(AT66&gt;2001,10,IF(AT66&gt;1999,12,IF(AT66&gt;1997,14,IF(AT66&gt;1995,16,0))))</f>
        <v>0</v>
      </c>
      <c r="AV66" s="36">
        <f>SUM(J66:AU66)</f>
        <v>7</v>
      </c>
      <c r="AW66" s="50"/>
      <c r="AX66" s="70"/>
      <c r="AY66" s="70"/>
      <c r="AZ66" s="70"/>
      <c r="BA66" s="70"/>
      <c r="BB66" s="70"/>
      <c r="BC66" s="70"/>
      <c r="BD66" s="70"/>
      <c r="BE66" s="70"/>
      <c r="BF66" s="259"/>
      <c r="BG66" s="70"/>
      <c r="BH66" s="129"/>
    </row>
    <row r="67" spans="1:60" ht="13.5" thickBot="1">
      <c r="A67" s="32">
        <v>61</v>
      </c>
      <c r="B67" s="39">
        <f t="shared" si="0"/>
        <v>61</v>
      </c>
      <c r="C67" s="85">
        <f>AV67</f>
        <v>6</v>
      </c>
      <c r="D67" s="161" t="s">
        <v>337</v>
      </c>
      <c r="E67" s="90" t="s">
        <v>257</v>
      </c>
      <c r="F67" s="40" t="s">
        <v>9</v>
      </c>
      <c r="G67" s="43">
        <v>2003</v>
      </c>
      <c r="H67" s="34">
        <f>IF(G67&gt;2001,10,IF(G67&gt;1999,12,IF(G67&gt;1997,14,IF(G67&gt;1995,16,0))))</f>
        <v>10</v>
      </c>
      <c r="I67" s="48"/>
      <c r="J67" s="150"/>
      <c r="K67" s="177">
        <v>3</v>
      </c>
      <c r="L67" s="64"/>
      <c r="M67" s="64"/>
      <c r="N67" s="17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  <c r="Z67" s="66"/>
      <c r="AA67" s="66"/>
      <c r="AB67" s="66">
        <v>3</v>
      </c>
      <c r="AC67" s="66"/>
      <c r="AD67" s="66"/>
      <c r="AE67" s="66"/>
      <c r="AF67" s="66"/>
      <c r="AG67" s="66"/>
      <c r="AH67" s="66"/>
      <c r="AI67" s="249"/>
      <c r="AJ67" s="249"/>
      <c r="AK67" s="279"/>
      <c r="AL67" s="286"/>
      <c r="AM67" s="286"/>
      <c r="AN67" s="286"/>
      <c r="AO67" s="286"/>
      <c r="AP67" s="286"/>
      <c r="AQ67" s="66"/>
      <c r="AR67" s="66"/>
      <c r="AS67" s="66"/>
      <c r="AT67" s="66"/>
      <c r="AU67" s="35">
        <f>SUM(AW67:BH67)</f>
        <v>0</v>
      </c>
      <c r="AV67" s="36">
        <f>SUM(J67:AU67)</f>
        <v>6</v>
      </c>
      <c r="AW67" s="50"/>
      <c r="AX67" s="70"/>
      <c r="AY67" s="70"/>
      <c r="AZ67" s="70"/>
      <c r="BA67" s="70"/>
      <c r="BB67" s="70"/>
      <c r="BC67" s="70"/>
      <c r="BD67" s="70"/>
      <c r="BE67" s="70"/>
      <c r="BF67" s="259"/>
      <c r="BG67" s="70"/>
      <c r="BH67" s="129"/>
    </row>
    <row r="68" spans="1:60" ht="13.5" thickBot="1">
      <c r="A68" s="38">
        <v>62</v>
      </c>
      <c r="B68" s="39">
        <f t="shared" si="0"/>
        <v>62</v>
      </c>
      <c r="C68" s="85">
        <f>AV68</f>
        <v>5</v>
      </c>
      <c r="D68" s="161" t="s">
        <v>337</v>
      </c>
      <c r="E68" s="90" t="s">
        <v>207</v>
      </c>
      <c r="F68" s="43" t="s">
        <v>9</v>
      </c>
      <c r="G68" s="43">
        <v>2002</v>
      </c>
      <c r="H68" s="34">
        <f>IF(G68&gt;2001,10,IF(G68&gt;1999,12,IF(G68&gt;1997,14,IF(G68&gt;1995,16,0))))</f>
        <v>10</v>
      </c>
      <c r="I68" s="48"/>
      <c r="J68" s="150"/>
      <c r="K68" s="177"/>
      <c r="L68" s="64"/>
      <c r="M68" s="64"/>
      <c r="N68" s="178"/>
      <c r="O68" s="64"/>
      <c r="P68" s="64"/>
      <c r="Q68" s="64"/>
      <c r="R68" s="64"/>
      <c r="S68" s="64"/>
      <c r="T68" s="64"/>
      <c r="U68" s="64">
        <v>5</v>
      </c>
      <c r="V68" s="64"/>
      <c r="W68" s="64"/>
      <c r="X68" s="64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249"/>
      <c r="AJ68" s="249"/>
      <c r="AK68" s="279"/>
      <c r="AL68" s="286"/>
      <c r="AM68" s="286"/>
      <c r="AN68" s="286"/>
      <c r="AO68" s="286"/>
      <c r="AP68" s="286"/>
      <c r="AQ68" s="66"/>
      <c r="AR68" s="66"/>
      <c r="AS68" s="66"/>
      <c r="AT68" s="66"/>
      <c r="AU68" s="35">
        <f>SUM(AW68:BH68)</f>
        <v>0</v>
      </c>
      <c r="AV68" s="36">
        <f>SUM(J68:AU68)</f>
        <v>5</v>
      </c>
      <c r="AW68" s="50"/>
      <c r="AX68" s="70"/>
      <c r="AY68" s="70"/>
      <c r="AZ68" s="70"/>
      <c r="BA68" s="70"/>
      <c r="BB68" s="70"/>
      <c r="BC68" s="70"/>
      <c r="BD68" s="70"/>
      <c r="BE68" s="70"/>
      <c r="BF68" s="259"/>
      <c r="BG68" s="70"/>
      <c r="BH68" s="129"/>
    </row>
    <row r="69" spans="1:60" ht="13.5" thickBot="1">
      <c r="A69" s="32">
        <v>63</v>
      </c>
      <c r="B69" s="39">
        <f t="shared" si="0"/>
        <v>63</v>
      </c>
      <c r="C69" s="85">
        <f>AV69</f>
        <v>4</v>
      </c>
      <c r="D69" s="161" t="s">
        <v>337</v>
      </c>
      <c r="E69" s="90" t="s">
        <v>195</v>
      </c>
      <c r="F69" s="43" t="s">
        <v>9</v>
      </c>
      <c r="G69" s="43">
        <v>2001</v>
      </c>
      <c r="H69" s="34">
        <f>IF(G69&gt;2001,10,IF(G69&gt;1999,12,IF(G69&gt;1997,14,IF(G69&gt;1995,16,0))))</f>
        <v>12</v>
      </c>
      <c r="I69" s="48"/>
      <c r="J69" s="150"/>
      <c r="K69" s="177"/>
      <c r="L69" s="64">
        <v>4</v>
      </c>
      <c r="M69" s="64"/>
      <c r="N69" s="17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249"/>
      <c r="AJ69" s="249"/>
      <c r="AK69" s="279"/>
      <c r="AL69" s="286"/>
      <c r="AM69" s="286"/>
      <c r="AN69" s="286"/>
      <c r="AO69" s="286"/>
      <c r="AP69" s="286"/>
      <c r="AQ69" s="66"/>
      <c r="AR69" s="66"/>
      <c r="AS69" s="66"/>
      <c r="AT69" s="66"/>
      <c r="AU69" s="35">
        <f>SUM(AW69:BH69)</f>
        <v>0</v>
      </c>
      <c r="AV69" s="36">
        <f>SUM(J69:AU69)</f>
        <v>4</v>
      </c>
      <c r="AW69" s="50"/>
      <c r="AX69" s="70"/>
      <c r="AY69" s="70"/>
      <c r="AZ69" s="70"/>
      <c r="BA69" s="70"/>
      <c r="BB69" s="70"/>
      <c r="BC69" s="70"/>
      <c r="BD69" s="70"/>
      <c r="BE69" s="70"/>
      <c r="BF69" s="259"/>
      <c r="BG69" s="70"/>
      <c r="BH69" s="129"/>
    </row>
    <row r="70" spans="1:60" ht="13.5" thickBot="1">
      <c r="A70" s="38">
        <v>64</v>
      </c>
      <c r="B70" s="39">
        <f t="shared" si="0"/>
        <v>63</v>
      </c>
      <c r="C70" s="85">
        <f>AV70</f>
        <v>4</v>
      </c>
      <c r="D70" s="161" t="s">
        <v>337</v>
      </c>
      <c r="E70" s="90" t="s">
        <v>166</v>
      </c>
      <c r="F70" s="43" t="s">
        <v>9</v>
      </c>
      <c r="G70" s="43">
        <v>2000</v>
      </c>
      <c r="H70" s="34">
        <f>IF(G70&gt;2001,10,IF(G70&gt;1999,12,IF(G70&gt;1997,14,IF(G70&gt;1995,16,0))))</f>
        <v>12</v>
      </c>
      <c r="I70" s="48"/>
      <c r="J70" s="150"/>
      <c r="K70" s="177"/>
      <c r="L70" s="64">
        <v>4</v>
      </c>
      <c r="M70" s="64"/>
      <c r="N70" s="17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249"/>
      <c r="AJ70" s="249"/>
      <c r="AK70" s="279"/>
      <c r="AL70" s="286"/>
      <c r="AM70" s="286"/>
      <c r="AN70" s="286"/>
      <c r="AO70" s="286"/>
      <c r="AP70" s="286"/>
      <c r="AQ70" s="66"/>
      <c r="AR70" s="66"/>
      <c r="AS70" s="66"/>
      <c r="AT70" s="66"/>
      <c r="AU70" s="35">
        <f>SUM(AW70:BH70)</f>
        <v>0</v>
      </c>
      <c r="AV70" s="36">
        <f>SUM(J70:AU70)</f>
        <v>4</v>
      </c>
      <c r="AW70" s="37"/>
      <c r="AX70" s="69"/>
      <c r="AY70" s="70"/>
      <c r="AZ70" s="69"/>
      <c r="BA70" s="69"/>
      <c r="BB70" s="69"/>
      <c r="BC70" s="69"/>
      <c r="BD70" s="69"/>
      <c r="BE70" s="69"/>
      <c r="BF70" s="261"/>
      <c r="BG70" s="69"/>
      <c r="BH70" s="130"/>
    </row>
    <row r="71" spans="1:60" ht="13.5" thickBot="1">
      <c r="A71" s="32">
        <v>65</v>
      </c>
      <c r="B71" s="39">
        <f t="shared" si="0"/>
        <v>63</v>
      </c>
      <c r="C71" s="85">
        <f>AV71</f>
        <v>4</v>
      </c>
      <c r="D71" s="161" t="s">
        <v>337</v>
      </c>
      <c r="E71" s="90" t="s">
        <v>266</v>
      </c>
      <c r="F71" s="40" t="s">
        <v>9</v>
      </c>
      <c r="G71" s="69">
        <v>1999</v>
      </c>
      <c r="H71" s="34">
        <f>IF(G71&gt;2001,10,IF(G71&gt;1999,12,IF(G71&gt;1997,14,IF(G71&gt;1995,16,0))))</f>
        <v>14</v>
      </c>
      <c r="I71" s="48"/>
      <c r="J71" s="150"/>
      <c r="K71" s="177"/>
      <c r="L71" s="64">
        <v>4</v>
      </c>
      <c r="M71" s="64"/>
      <c r="N71" s="17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249"/>
      <c r="AJ71" s="249"/>
      <c r="AK71" s="279"/>
      <c r="AL71" s="286"/>
      <c r="AM71" s="286"/>
      <c r="AN71" s="286"/>
      <c r="AO71" s="286"/>
      <c r="AP71" s="286"/>
      <c r="AQ71" s="66"/>
      <c r="AR71" s="66"/>
      <c r="AS71" s="66"/>
      <c r="AT71" s="66"/>
      <c r="AU71" s="35">
        <f>SUM(AW71:BH71)</f>
        <v>0</v>
      </c>
      <c r="AV71" s="36">
        <f>SUM(J71:AU71)</f>
        <v>4</v>
      </c>
      <c r="AW71" s="50"/>
      <c r="AX71" s="70"/>
      <c r="AY71" s="70"/>
      <c r="AZ71" s="70"/>
      <c r="BA71" s="70"/>
      <c r="BB71" s="70"/>
      <c r="BC71" s="70"/>
      <c r="BD71" s="70"/>
      <c r="BE71" s="70"/>
      <c r="BF71" s="259"/>
      <c r="BG71" s="70"/>
      <c r="BH71" s="129"/>
    </row>
    <row r="72" spans="1:60" ht="13.5" thickBot="1">
      <c r="A72" s="38">
        <v>66</v>
      </c>
      <c r="B72" s="39">
        <f t="shared" si="0"/>
        <v>66</v>
      </c>
      <c r="C72" s="85">
        <f>AV72</f>
        <v>3</v>
      </c>
      <c r="D72" s="161" t="s">
        <v>337</v>
      </c>
      <c r="E72" s="90" t="s">
        <v>209</v>
      </c>
      <c r="F72" s="43" t="s">
        <v>9</v>
      </c>
      <c r="G72" s="43">
        <v>2002</v>
      </c>
      <c r="H72" s="34">
        <f>IF(G72&gt;2001,10,IF(G72&gt;1999,12,IF(G72&gt;1997,14,IF(G72&gt;1995,16,0))))</f>
        <v>10</v>
      </c>
      <c r="I72" s="48"/>
      <c r="J72" s="150"/>
      <c r="K72" s="177"/>
      <c r="L72" s="64"/>
      <c r="M72" s="64"/>
      <c r="N72" s="17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6"/>
      <c r="Z72" s="66"/>
      <c r="AA72" s="66"/>
      <c r="AB72" s="66">
        <v>3</v>
      </c>
      <c r="AC72" s="66"/>
      <c r="AD72" s="66"/>
      <c r="AE72" s="66"/>
      <c r="AF72" s="66"/>
      <c r="AG72" s="66"/>
      <c r="AH72" s="66"/>
      <c r="AI72" s="249"/>
      <c r="AJ72" s="249"/>
      <c r="AK72" s="279"/>
      <c r="AL72" s="286"/>
      <c r="AM72" s="286"/>
      <c r="AN72" s="286"/>
      <c r="AO72" s="286"/>
      <c r="AP72" s="286"/>
      <c r="AQ72" s="66"/>
      <c r="AR72" s="66"/>
      <c r="AS72" s="66"/>
      <c r="AT72" s="66"/>
      <c r="AU72" s="35">
        <f>SUM(AW72:BH72)</f>
        <v>0</v>
      </c>
      <c r="AV72" s="36">
        <f>SUM(J72:AU72)</f>
        <v>3</v>
      </c>
      <c r="AW72" s="50"/>
      <c r="AX72" s="70"/>
      <c r="AY72" s="70"/>
      <c r="AZ72" s="70"/>
      <c r="BA72" s="70"/>
      <c r="BB72" s="70"/>
      <c r="BC72" s="70"/>
      <c r="BD72" s="70"/>
      <c r="BE72" s="70"/>
      <c r="BF72" s="259"/>
      <c r="BG72" s="70"/>
      <c r="BH72" s="129"/>
    </row>
    <row r="73" spans="1:60" ht="13.5" thickBot="1">
      <c r="A73" s="32">
        <v>67</v>
      </c>
      <c r="B73" s="39">
        <f t="shared" si="0"/>
        <v>67</v>
      </c>
      <c r="C73" s="85">
        <f>AV73</f>
        <v>0</v>
      </c>
      <c r="D73" s="161" t="s">
        <v>337</v>
      </c>
      <c r="E73" s="90" t="s">
        <v>359</v>
      </c>
      <c r="F73" s="43" t="s">
        <v>9</v>
      </c>
      <c r="G73" s="43">
        <v>2003</v>
      </c>
      <c r="H73" s="34">
        <f>IF(G73&gt;2001,10,IF(G73&gt;1999,12,IF(G73&gt;1997,14,IF(G73&gt;1995,16,0))))</f>
        <v>10</v>
      </c>
      <c r="I73" s="48"/>
      <c r="J73" s="150"/>
      <c r="K73" s="177"/>
      <c r="L73" s="64"/>
      <c r="M73" s="64"/>
      <c r="N73" s="17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249"/>
      <c r="AJ73" s="249"/>
      <c r="AK73" s="279"/>
      <c r="AL73" s="286"/>
      <c r="AM73" s="286"/>
      <c r="AN73" s="286"/>
      <c r="AO73" s="286"/>
      <c r="AP73" s="286"/>
      <c r="AQ73" s="66"/>
      <c r="AR73" s="66"/>
      <c r="AS73" s="66"/>
      <c r="AT73" s="66"/>
      <c r="AU73" s="35">
        <f>SUM(AW73:BH73)</f>
        <v>0</v>
      </c>
      <c r="AV73" s="36">
        <f>SUM(J73:AU73)</f>
        <v>0</v>
      </c>
      <c r="AW73" s="50"/>
      <c r="AX73" s="70"/>
      <c r="AY73" s="70"/>
      <c r="AZ73" s="70"/>
      <c r="BA73" s="70"/>
      <c r="BB73" s="70"/>
      <c r="BC73" s="70"/>
      <c r="BD73" s="70"/>
      <c r="BE73" s="70"/>
      <c r="BF73" s="259"/>
      <c r="BG73" s="70"/>
      <c r="BH73" s="129"/>
    </row>
    <row r="74" spans="1:60" ht="13.5" thickBot="1">
      <c r="A74" s="38">
        <v>68</v>
      </c>
      <c r="B74" s="39">
        <f aca="true" t="shared" si="1" ref="B74:B137">IF(C74=C73,B73,A74)</f>
        <v>67</v>
      </c>
      <c r="C74" s="85">
        <f>AV74</f>
        <v>0</v>
      </c>
      <c r="D74" s="161" t="s">
        <v>337</v>
      </c>
      <c r="E74" s="90" t="s">
        <v>360</v>
      </c>
      <c r="F74" s="40" t="s">
        <v>9</v>
      </c>
      <c r="G74" s="43">
        <v>1996</v>
      </c>
      <c r="H74" s="34">
        <f>IF(G74&gt;2001,10,IF(G74&gt;1999,12,IF(G74&gt;1997,14,IF(G74&gt;1995,16,0))))</f>
        <v>16</v>
      </c>
      <c r="I74" s="48"/>
      <c r="J74" s="150"/>
      <c r="K74" s="177"/>
      <c r="L74" s="64"/>
      <c r="M74" s="64"/>
      <c r="N74" s="178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249"/>
      <c r="AJ74" s="249"/>
      <c r="AK74" s="279"/>
      <c r="AL74" s="286"/>
      <c r="AM74" s="286"/>
      <c r="AN74" s="286"/>
      <c r="AO74" s="286"/>
      <c r="AP74" s="286"/>
      <c r="AQ74" s="66"/>
      <c r="AR74" s="66"/>
      <c r="AS74" s="66"/>
      <c r="AT74" s="66"/>
      <c r="AU74" s="35">
        <f>SUM(AW74:BH74)</f>
        <v>0</v>
      </c>
      <c r="AV74" s="36">
        <f>SUM(J74:AU74)</f>
        <v>0</v>
      </c>
      <c r="AW74" s="50"/>
      <c r="AX74" s="70"/>
      <c r="AY74" s="69"/>
      <c r="AZ74" s="70"/>
      <c r="BA74" s="70"/>
      <c r="BB74" s="70"/>
      <c r="BC74" s="70"/>
      <c r="BD74" s="70"/>
      <c r="BE74" s="70"/>
      <c r="BF74" s="259"/>
      <c r="BG74" s="70"/>
      <c r="BH74" s="129"/>
    </row>
    <row r="75" spans="1:60" ht="13.5" thickBot="1">
      <c r="A75" s="32">
        <v>69</v>
      </c>
      <c r="B75" s="39">
        <f t="shared" si="1"/>
        <v>67</v>
      </c>
      <c r="C75" s="85">
        <f>AV75</f>
        <v>0</v>
      </c>
      <c r="D75" s="161" t="s">
        <v>337</v>
      </c>
      <c r="E75" s="90" t="s">
        <v>363</v>
      </c>
      <c r="F75" s="43" t="s">
        <v>9</v>
      </c>
      <c r="G75" s="43">
        <v>2001</v>
      </c>
      <c r="H75" s="34">
        <f>IF(G75&gt;2001,10,IF(G75&gt;1999,12,IF(G75&gt;1997,14,IF(G75&gt;1995,16,0))))</f>
        <v>12</v>
      </c>
      <c r="I75" s="48"/>
      <c r="J75" s="156"/>
      <c r="K75" s="177"/>
      <c r="L75" s="64"/>
      <c r="M75" s="64"/>
      <c r="N75" s="178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249"/>
      <c r="AJ75" s="249"/>
      <c r="AK75" s="279"/>
      <c r="AL75" s="286"/>
      <c r="AM75" s="286"/>
      <c r="AN75" s="286"/>
      <c r="AO75" s="286"/>
      <c r="AP75" s="286"/>
      <c r="AQ75" s="66"/>
      <c r="AR75" s="66"/>
      <c r="AS75" s="66"/>
      <c r="AT75" s="66"/>
      <c r="AU75" s="35">
        <f>SUM(AW75:BH75)</f>
        <v>0</v>
      </c>
      <c r="AV75" s="36">
        <f>SUM(J75:AU75)</f>
        <v>0</v>
      </c>
      <c r="AW75" s="37"/>
      <c r="AX75" s="69"/>
      <c r="AY75" s="69"/>
      <c r="AZ75" s="69"/>
      <c r="BA75" s="69"/>
      <c r="BB75" s="69"/>
      <c r="BC75" s="69"/>
      <c r="BD75" s="69"/>
      <c r="BE75" s="69"/>
      <c r="BF75" s="261"/>
      <c r="BG75" s="69"/>
      <c r="BH75" s="130"/>
    </row>
    <row r="76" spans="1:60" ht="13.5" thickBot="1">
      <c r="A76" s="38">
        <v>70</v>
      </c>
      <c r="B76" s="39">
        <f t="shared" si="1"/>
        <v>67</v>
      </c>
      <c r="C76" s="85">
        <f>AV76</f>
        <v>0</v>
      </c>
      <c r="D76" s="161" t="s">
        <v>337</v>
      </c>
      <c r="E76" s="90" t="s">
        <v>364</v>
      </c>
      <c r="F76" s="43" t="s">
        <v>9</v>
      </c>
      <c r="G76" s="43">
        <v>2001</v>
      </c>
      <c r="H76" s="34">
        <f>IF(G76&gt;2001,10,IF(G76&gt;1999,12,IF(G76&gt;1997,14,IF(G76&gt;1995,16,0))))</f>
        <v>12</v>
      </c>
      <c r="I76" s="48"/>
      <c r="J76" s="156"/>
      <c r="K76" s="177"/>
      <c r="L76" s="64"/>
      <c r="M76" s="64"/>
      <c r="N76" s="17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249"/>
      <c r="AJ76" s="249"/>
      <c r="AK76" s="279"/>
      <c r="AL76" s="286"/>
      <c r="AM76" s="286"/>
      <c r="AN76" s="286"/>
      <c r="AO76" s="286"/>
      <c r="AP76" s="286"/>
      <c r="AQ76" s="66"/>
      <c r="AR76" s="66"/>
      <c r="AS76" s="66"/>
      <c r="AT76" s="66"/>
      <c r="AU76" s="35">
        <f>SUM(AW76:BH76)</f>
        <v>0</v>
      </c>
      <c r="AV76" s="36">
        <f>SUM(J76:AU76)</f>
        <v>0</v>
      </c>
      <c r="AW76" s="37"/>
      <c r="AX76" s="69"/>
      <c r="AY76" s="69"/>
      <c r="AZ76" s="69"/>
      <c r="BA76" s="69"/>
      <c r="BB76" s="69"/>
      <c r="BC76" s="69"/>
      <c r="BD76" s="69"/>
      <c r="BE76" s="69"/>
      <c r="BF76" s="261"/>
      <c r="BG76" s="69"/>
      <c r="BH76" s="130"/>
    </row>
    <row r="77" spans="1:60" ht="13.5" thickBot="1">
      <c r="A77" s="32">
        <v>71</v>
      </c>
      <c r="B77" s="39">
        <f t="shared" si="1"/>
        <v>67</v>
      </c>
      <c r="C77" s="85">
        <f>AV77</f>
        <v>0</v>
      </c>
      <c r="D77" s="161" t="s">
        <v>337</v>
      </c>
      <c r="E77" s="90" t="s">
        <v>365</v>
      </c>
      <c r="F77" s="43" t="s">
        <v>9</v>
      </c>
      <c r="G77" s="43">
        <v>2002</v>
      </c>
      <c r="H77" s="34">
        <f>IF(G77&gt;2001,10,IF(G77&gt;1999,12,IF(G77&gt;1997,14,IF(G77&gt;1995,16,0))))</f>
        <v>10</v>
      </c>
      <c r="I77" s="48"/>
      <c r="J77" s="150"/>
      <c r="K77" s="177"/>
      <c r="L77" s="64"/>
      <c r="M77" s="64"/>
      <c r="N77" s="17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249"/>
      <c r="AJ77" s="249"/>
      <c r="AK77" s="279"/>
      <c r="AL77" s="286"/>
      <c r="AM77" s="286"/>
      <c r="AN77" s="286"/>
      <c r="AO77" s="286"/>
      <c r="AP77" s="286"/>
      <c r="AQ77" s="66"/>
      <c r="AR77" s="66"/>
      <c r="AS77" s="66"/>
      <c r="AT77" s="66"/>
      <c r="AU77" s="35">
        <f>SUM(AW77:BH77)</f>
        <v>0</v>
      </c>
      <c r="AV77" s="36">
        <f>SUM(J77:AU77)</f>
        <v>0</v>
      </c>
      <c r="AW77" s="37"/>
      <c r="AX77" s="70"/>
      <c r="AY77" s="70"/>
      <c r="AZ77" s="69"/>
      <c r="BA77" s="70"/>
      <c r="BB77" s="69"/>
      <c r="BC77" s="69"/>
      <c r="BD77" s="69"/>
      <c r="BE77" s="69"/>
      <c r="BF77" s="261"/>
      <c r="BG77" s="69"/>
      <c r="BH77" s="130"/>
    </row>
    <row r="78" spans="1:60" ht="13.5" thickBot="1">
      <c r="A78" s="38">
        <v>72</v>
      </c>
      <c r="B78" s="39">
        <f t="shared" si="1"/>
        <v>67</v>
      </c>
      <c r="C78" s="85">
        <f>AV78</f>
        <v>0</v>
      </c>
      <c r="D78" s="161" t="s">
        <v>337</v>
      </c>
      <c r="E78" s="90" t="s">
        <v>366</v>
      </c>
      <c r="F78" s="43" t="s">
        <v>9</v>
      </c>
      <c r="G78" s="43">
        <v>2003</v>
      </c>
      <c r="H78" s="34">
        <f>IF(G78&gt;2001,10,IF(G78&gt;1999,12,IF(G78&gt;1997,14,IF(G78&gt;1995,16,0))))</f>
        <v>10</v>
      </c>
      <c r="I78" s="48"/>
      <c r="J78" s="150"/>
      <c r="K78" s="177"/>
      <c r="L78" s="64"/>
      <c r="M78" s="64"/>
      <c r="N78" s="17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249"/>
      <c r="AJ78" s="249"/>
      <c r="AK78" s="279"/>
      <c r="AL78" s="286"/>
      <c r="AM78" s="286"/>
      <c r="AN78" s="286"/>
      <c r="AO78" s="286"/>
      <c r="AP78" s="286"/>
      <c r="AQ78" s="66"/>
      <c r="AR78" s="66"/>
      <c r="AS78" s="66"/>
      <c r="AT78" s="66"/>
      <c r="AU78" s="35">
        <f>SUM(AW78:BH78)</f>
        <v>0</v>
      </c>
      <c r="AV78" s="36">
        <f>SUM(J78:AU78)</f>
        <v>0</v>
      </c>
      <c r="AW78" s="37"/>
      <c r="AX78" s="70"/>
      <c r="AY78" s="70"/>
      <c r="AZ78" s="69"/>
      <c r="BA78" s="70"/>
      <c r="BB78" s="69"/>
      <c r="BC78" s="69"/>
      <c r="BD78" s="69"/>
      <c r="BE78" s="69"/>
      <c r="BF78" s="261"/>
      <c r="BG78" s="69"/>
      <c r="BH78" s="130"/>
    </row>
    <row r="79" spans="1:60" ht="13.5" thickBot="1">
      <c r="A79" s="32">
        <v>73</v>
      </c>
      <c r="B79" s="39">
        <f t="shared" si="1"/>
        <v>67</v>
      </c>
      <c r="C79" s="85">
        <f>AV79</f>
        <v>0</v>
      </c>
      <c r="D79" s="161" t="s">
        <v>337</v>
      </c>
      <c r="E79" s="90" t="s">
        <v>367</v>
      </c>
      <c r="F79" s="43" t="s">
        <v>9</v>
      </c>
      <c r="G79" s="43">
        <v>2003</v>
      </c>
      <c r="H79" s="34">
        <f>IF(G79&gt;2001,10,IF(G79&gt;1999,12,IF(G79&gt;1997,14,IF(G79&gt;1995,16,0))))</f>
        <v>10</v>
      </c>
      <c r="I79" s="48"/>
      <c r="J79" s="150"/>
      <c r="K79" s="177"/>
      <c r="L79" s="64"/>
      <c r="M79" s="64"/>
      <c r="N79" s="17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249"/>
      <c r="AJ79" s="249"/>
      <c r="AK79" s="279"/>
      <c r="AL79" s="286"/>
      <c r="AM79" s="286"/>
      <c r="AN79" s="286"/>
      <c r="AO79" s="286"/>
      <c r="AP79" s="286"/>
      <c r="AQ79" s="66"/>
      <c r="AR79" s="66"/>
      <c r="AS79" s="66"/>
      <c r="AT79" s="66"/>
      <c r="AU79" s="35">
        <f>SUM(AW79:BH79)</f>
        <v>0</v>
      </c>
      <c r="AV79" s="36">
        <f>SUM(J79:AU79)</f>
        <v>0</v>
      </c>
      <c r="AW79" s="37"/>
      <c r="AX79" s="70"/>
      <c r="AY79" s="70"/>
      <c r="AZ79" s="69"/>
      <c r="BA79" s="70"/>
      <c r="BB79" s="69"/>
      <c r="BC79" s="69"/>
      <c r="BD79" s="69"/>
      <c r="BE79" s="69"/>
      <c r="BF79" s="261"/>
      <c r="BG79" s="69"/>
      <c r="BH79" s="130"/>
    </row>
    <row r="80" spans="1:60" ht="13.5" thickBot="1">
      <c r="A80" s="38">
        <v>74</v>
      </c>
      <c r="B80" s="39">
        <f t="shared" si="1"/>
        <v>74</v>
      </c>
      <c r="C80" s="85">
        <f>AV80</f>
        <v>46</v>
      </c>
      <c r="D80" s="161"/>
      <c r="E80" s="89" t="s">
        <v>31</v>
      </c>
      <c r="F80" s="40" t="s">
        <v>9</v>
      </c>
      <c r="G80" s="40">
        <v>1998</v>
      </c>
      <c r="H80" s="34">
        <f>IF(G80&gt;2001,10,IF(G80&gt;1999,12,IF(G80&gt;1997,14,IF(G80&gt;1995,16,0))))</f>
        <v>14</v>
      </c>
      <c r="I80" s="42">
        <v>3</v>
      </c>
      <c r="J80" s="152"/>
      <c r="K80" s="177"/>
      <c r="L80" s="64"/>
      <c r="M80" s="64"/>
      <c r="N80" s="178"/>
      <c r="O80" s="64"/>
      <c r="P80" s="64"/>
      <c r="Q80" s="64"/>
      <c r="R80" s="64"/>
      <c r="S80" s="64">
        <v>23</v>
      </c>
      <c r="T80" s="64"/>
      <c r="U80" s="64"/>
      <c r="V80" s="64"/>
      <c r="W80" s="64"/>
      <c r="X80" s="64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249"/>
      <c r="AJ80" s="249"/>
      <c r="AK80" s="279"/>
      <c r="AL80" s="286"/>
      <c r="AM80" s="286"/>
      <c r="AN80" s="286"/>
      <c r="AO80" s="286"/>
      <c r="AP80" s="286"/>
      <c r="AQ80" s="66"/>
      <c r="AR80" s="66"/>
      <c r="AS80" s="66"/>
      <c r="AT80" s="66"/>
      <c r="AU80" s="35">
        <f>SUM(AW80:BH80)</f>
        <v>23</v>
      </c>
      <c r="AV80" s="36">
        <f>SUM(J80:AU80)</f>
        <v>46</v>
      </c>
      <c r="AW80" s="50"/>
      <c r="AX80" s="70"/>
      <c r="AY80" s="70"/>
      <c r="AZ80" s="70"/>
      <c r="BA80" s="70"/>
      <c r="BB80" s="70"/>
      <c r="BC80" s="70"/>
      <c r="BD80" s="70"/>
      <c r="BE80" s="70"/>
      <c r="BF80" s="259"/>
      <c r="BG80" s="70">
        <v>23</v>
      </c>
      <c r="BH80" s="129"/>
    </row>
    <row r="81" spans="1:60" ht="13.5" thickBot="1">
      <c r="A81" s="32">
        <v>75</v>
      </c>
      <c r="B81" s="39">
        <f t="shared" si="1"/>
        <v>75</v>
      </c>
      <c r="C81" s="85">
        <f>AV81</f>
        <v>38</v>
      </c>
      <c r="D81" s="161"/>
      <c r="E81" s="90" t="s">
        <v>197</v>
      </c>
      <c r="F81" s="43" t="s">
        <v>9</v>
      </c>
      <c r="G81" s="43">
        <v>2001</v>
      </c>
      <c r="H81" s="34">
        <f>IF(G81&gt;2001,10,IF(G81&gt;1999,12,IF(G81&gt;1997,14,IF(G81&gt;1995,16,0))))</f>
        <v>12</v>
      </c>
      <c r="I81" s="48"/>
      <c r="J81" s="150"/>
      <c r="K81" s="177"/>
      <c r="L81" s="64"/>
      <c r="M81" s="64"/>
      <c r="N81" s="178"/>
      <c r="O81" s="64"/>
      <c r="P81" s="64">
        <v>4</v>
      </c>
      <c r="Q81" s="64"/>
      <c r="R81" s="64"/>
      <c r="S81" s="64">
        <v>13</v>
      </c>
      <c r="T81" s="64"/>
      <c r="U81" s="64"/>
      <c r="V81" s="64"/>
      <c r="W81" s="64"/>
      <c r="X81" s="64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249"/>
      <c r="AJ81" s="249"/>
      <c r="AK81" s="279"/>
      <c r="AL81" s="286"/>
      <c r="AM81" s="286">
        <v>0</v>
      </c>
      <c r="AN81" s="286"/>
      <c r="AO81" s="286"/>
      <c r="AP81" s="286"/>
      <c r="AQ81" s="66">
        <v>9</v>
      </c>
      <c r="AR81" s="66">
        <v>7</v>
      </c>
      <c r="AS81" s="66"/>
      <c r="AT81" s="66">
        <v>5</v>
      </c>
      <c r="AU81" s="35">
        <f>SUM(AW81:BH81)</f>
        <v>0</v>
      </c>
      <c r="AV81" s="36">
        <f>SUM(J81:AU81)</f>
        <v>38</v>
      </c>
      <c r="AW81" s="50"/>
      <c r="AX81" s="70"/>
      <c r="AY81" s="70"/>
      <c r="AZ81" s="70"/>
      <c r="BA81" s="70"/>
      <c r="BB81" s="70"/>
      <c r="BC81" s="70"/>
      <c r="BD81" s="70"/>
      <c r="BE81" s="70"/>
      <c r="BF81" s="259"/>
      <c r="BG81" s="70"/>
      <c r="BH81" s="129"/>
    </row>
    <row r="82" spans="1:60" ht="13.5" thickBot="1">
      <c r="A82" s="38">
        <v>76</v>
      </c>
      <c r="B82" s="39">
        <f t="shared" si="1"/>
        <v>76</v>
      </c>
      <c r="C82" s="85">
        <f>AV82</f>
        <v>29</v>
      </c>
      <c r="D82" s="161"/>
      <c r="E82" s="90" t="s">
        <v>168</v>
      </c>
      <c r="F82" s="43" t="s">
        <v>15</v>
      </c>
      <c r="G82" s="43">
        <v>1998</v>
      </c>
      <c r="H82" s="34">
        <f>IF(G82&gt;2001,10,IF(G82&gt;1999,12,IF(G82&gt;1997,14,IF(G82&gt;1995,16,0))))</f>
        <v>14</v>
      </c>
      <c r="I82" s="48"/>
      <c r="J82" s="150"/>
      <c r="K82" s="177"/>
      <c r="L82" s="64"/>
      <c r="M82" s="64">
        <v>20</v>
      </c>
      <c r="N82" s="17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6"/>
      <c r="Z82" s="66"/>
      <c r="AA82" s="66">
        <f>14-14</f>
        <v>0</v>
      </c>
      <c r="AB82" s="66"/>
      <c r="AC82" s="66"/>
      <c r="AD82" s="66">
        <f>14-14</f>
        <v>0</v>
      </c>
      <c r="AE82" s="66"/>
      <c r="AF82" s="66"/>
      <c r="AG82" s="66"/>
      <c r="AH82" s="66"/>
      <c r="AI82" s="249"/>
      <c r="AJ82" s="249"/>
      <c r="AK82" s="279"/>
      <c r="AL82" s="286"/>
      <c r="AM82" s="286"/>
      <c r="AN82" s="286">
        <v>0</v>
      </c>
      <c r="AO82" s="286"/>
      <c r="AP82" s="286"/>
      <c r="AQ82" s="66"/>
      <c r="AR82" s="66"/>
      <c r="AS82" s="66"/>
      <c r="AT82" s="66"/>
      <c r="AU82" s="35">
        <f>SUM(AW82:BH82)</f>
        <v>9</v>
      </c>
      <c r="AV82" s="36">
        <f>SUM(J82:AU82)</f>
        <v>29</v>
      </c>
      <c r="AW82" s="50"/>
      <c r="AX82" s="70"/>
      <c r="AY82" s="70"/>
      <c r="AZ82" s="70"/>
      <c r="BA82" s="70"/>
      <c r="BB82" s="70"/>
      <c r="BC82" s="70"/>
      <c r="BD82" s="70"/>
      <c r="BE82" s="70"/>
      <c r="BF82" s="259"/>
      <c r="BG82" s="70"/>
      <c r="BH82" s="129">
        <v>9</v>
      </c>
    </row>
    <row r="83" spans="1:60" ht="13.5" thickBot="1">
      <c r="A83" s="32">
        <v>77</v>
      </c>
      <c r="B83" s="39">
        <f t="shared" si="1"/>
        <v>77</v>
      </c>
      <c r="C83" s="85">
        <f>AV83</f>
        <v>27</v>
      </c>
      <c r="D83" s="161"/>
      <c r="E83" s="89" t="s">
        <v>18</v>
      </c>
      <c r="F83" s="40" t="s">
        <v>9</v>
      </c>
      <c r="G83" s="40">
        <v>1996</v>
      </c>
      <c r="H83" s="34">
        <f>IF(G83&gt;2001,10,IF(G83&gt;1999,12,IF(G83&gt;1997,14,IF(G83&gt;1995,16,0))))</f>
        <v>16</v>
      </c>
      <c r="I83" s="42">
        <v>3</v>
      </c>
      <c r="J83" s="150"/>
      <c r="K83" s="177"/>
      <c r="L83" s="64"/>
      <c r="M83" s="64"/>
      <c r="N83" s="17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249"/>
      <c r="AJ83" s="249"/>
      <c r="AK83" s="279"/>
      <c r="AL83" s="286"/>
      <c r="AM83" s="286"/>
      <c r="AN83" s="286"/>
      <c r="AO83" s="286"/>
      <c r="AP83" s="286"/>
      <c r="AQ83" s="66"/>
      <c r="AR83" s="66"/>
      <c r="AS83" s="66"/>
      <c r="AT83" s="66"/>
      <c r="AU83" s="35">
        <f>SUM(AW83:BH83)</f>
        <v>27</v>
      </c>
      <c r="AV83" s="36">
        <f>SUM(J83:AU83)</f>
        <v>27</v>
      </c>
      <c r="AW83" s="50"/>
      <c r="AX83" s="70"/>
      <c r="AY83" s="70"/>
      <c r="AZ83" s="70"/>
      <c r="BA83" s="70"/>
      <c r="BB83" s="70"/>
      <c r="BC83" s="70"/>
      <c r="BD83" s="70"/>
      <c r="BE83" s="70"/>
      <c r="BF83" s="259"/>
      <c r="BG83" s="70">
        <v>13</v>
      </c>
      <c r="BH83" s="129">
        <v>14</v>
      </c>
    </row>
    <row r="84" spans="1:60" ht="13.5" thickBot="1">
      <c r="A84" s="38">
        <v>78</v>
      </c>
      <c r="B84" s="39">
        <f t="shared" si="1"/>
        <v>78</v>
      </c>
      <c r="C84" s="85">
        <f>AV84</f>
        <v>26</v>
      </c>
      <c r="D84" s="161"/>
      <c r="E84" s="90" t="s">
        <v>68</v>
      </c>
      <c r="F84" s="43" t="s">
        <v>13</v>
      </c>
      <c r="G84" s="43">
        <v>2001</v>
      </c>
      <c r="H84" s="34">
        <f>IF(G84&gt;2001,10,IF(G84&gt;1999,12,IF(G84&gt;1997,14,IF(G84&gt;1995,16,0))))</f>
        <v>12</v>
      </c>
      <c r="I84" s="48" t="s">
        <v>143</v>
      </c>
      <c r="J84" s="150"/>
      <c r="K84" s="177"/>
      <c r="L84" s="64"/>
      <c r="M84" s="64"/>
      <c r="N84" s="17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249"/>
      <c r="AJ84" s="249"/>
      <c r="AK84" s="279">
        <v>0</v>
      </c>
      <c r="AL84" s="286"/>
      <c r="AM84" s="286"/>
      <c r="AN84" s="286"/>
      <c r="AO84" s="286"/>
      <c r="AP84" s="286"/>
      <c r="AQ84" s="66">
        <v>5</v>
      </c>
      <c r="AR84" s="66">
        <v>7</v>
      </c>
      <c r="AS84" s="66"/>
      <c r="AT84" s="66">
        <v>7</v>
      </c>
      <c r="AU84" s="35">
        <f>SUM(AW84:BH84)</f>
        <v>7</v>
      </c>
      <c r="AV84" s="36">
        <f>SUM(J84:AU84)</f>
        <v>26</v>
      </c>
      <c r="AW84" s="50"/>
      <c r="AX84" s="70"/>
      <c r="AY84" s="69"/>
      <c r="AZ84" s="70"/>
      <c r="BA84" s="70"/>
      <c r="BB84" s="70"/>
      <c r="BC84" s="70"/>
      <c r="BD84" s="70"/>
      <c r="BE84" s="70"/>
      <c r="BF84" s="259"/>
      <c r="BG84" s="70"/>
      <c r="BH84" s="129">
        <v>7</v>
      </c>
    </row>
    <row r="85" spans="1:60" ht="13.5" thickBot="1">
      <c r="A85" s="32">
        <v>79</v>
      </c>
      <c r="B85" s="39">
        <f t="shared" si="1"/>
        <v>79</v>
      </c>
      <c r="C85" s="85">
        <f>AV85</f>
        <v>16</v>
      </c>
      <c r="D85" s="161"/>
      <c r="E85" s="90" t="s">
        <v>233</v>
      </c>
      <c r="F85" s="43" t="s">
        <v>9</v>
      </c>
      <c r="G85" s="43">
        <v>2002</v>
      </c>
      <c r="H85" s="34">
        <f>IF(G85&gt;2001,10,IF(G85&gt;1999,12,IF(G85&gt;1997,14,IF(G85&gt;1995,16,0))))</f>
        <v>10</v>
      </c>
      <c r="I85" s="48"/>
      <c r="J85" s="150"/>
      <c r="K85" s="177"/>
      <c r="L85" s="64"/>
      <c r="M85" s="64"/>
      <c r="N85" s="178"/>
      <c r="O85" s="64">
        <v>3</v>
      </c>
      <c r="P85" s="64"/>
      <c r="Q85" s="64"/>
      <c r="R85" s="64">
        <v>6</v>
      </c>
      <c r="S85" s="64"/>
      <c r="T85" s="64">
        <f>5-5</f>
        <v>0</v>
      </c>
      <c r="U85" s="64"/>
      <c r="V85" s="64"/>
      <c r="W85" s="64"/>
      <c r="X85" s="64"/>
      <c r="Y85" s="66">
        <f>3-3</f>
        <v>0</v>
      </c>
      <c r="Z85" s="66"/>
      <c r="AA85" s="66"/>
      <c r="AB85" s="66"/>
      <c r="AC85" s="66"/>
      <c r="AD85" s="66"/>
      <c r="AE85" s="66"/>
      <c r="AF85" s="66"/>
      <c r="AG85" s="66"/>
      <c r="AH85" s="66"/>
      <c r="AI85" s="249"/>
      <c r="AJ85" s="249"/>
      <c r="AK85" s="279"/>
      <c r="AL85" s="286"/>
      <c r="AM85" s="286">
        <v>0</v>
      </c>
      <c r="AN85" s="286"/>
      <c r="AO85" s="286">
        <v>0</v>
      </c>
      <c r="AP85" s="286"/>
      <c r="AQ85" s="66"/>
      <c r="AR85" s="66"/>
      <c r="AS85" s="66"/>
      <c r="AT85" s="66"/>
      <c r="AU85" s="35">
        <f>SUM(AW85:BH85)</f>
        <v>7</v>
      </c>
      <c r="AV85" s="36">
        <f>SUM(J85:AU85)</f>
        <v>16</v>
      </c>
      <c r="AW85" s="37"/>
      <c r="AX85" s="70">
        <v>3</v>
      </c>
      <c r="AY85" s="70"/>
      <c r="AZ85" s="69"/>
      <c r="BA85" s="70">
        <v>4</v>
      </c>
      <c r="BB85" s="69"/>
      <c r="BC85" s="69"/>
      <c r="BD85" s="69"/>
      <c r="BE85" s="69"/>
      <c r="BF85" s="261"/>
      <c r="BG85" s="69"/>
      <c r="BH85" s="130"/>
    </row>
    <row r="86" spans="1:60" ht="13.5" thickBot="1">
      <c r="A86" s="38">
        <v>80</v>
      </c>
      <c r="B86" s="39">
        <f t="shared" si="1"/>
        <v>80</v>
      </c>
      <c r="C86" s="85">
        <f>AV86</f>
        <v>13</v>
      </c>
      <c r="D86" s="161"/>
      <c r="E86" s="90" t="s">
        <v>71</v>
      </c>
      <c r="F86" s="43" t="s">
        <v>9</v>
      </c>
      <c r="G86" s="43">
        <v>1997</v>
      </c>
      <c r="H86" s="34">
        <f>IF(G86&gt;2001,10,IF(G86&gt;1999,12,IF(G86&gt;1997,14,IF(G86&gt;1995,16,0))))</f>
        <v>16</v>
      </c>
      <c r="I86" s="48">
        <v>3</v>
      </c>
      <c r="J86" s="150"/>
      <c r="K86" s="177"/>
      <c r="L86" s="64"/>
      <c r="M86" s="64"/>
      <c r="N86" s="17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249"/>
      <c r="AJ86" s="249"/>
      <c r="AK86" s="279"/>
      <c r="AL86" s="286"/>
      <c r="AM86" s="286"/>
      <c r="AN86" s="286"/>
      <c r="AO86" s="286"/>
      <c r="AP86" s="286"/>
      <c r="AQ86" s="66"/>
      <c r="AR86" s="66"/>
      <c r="AS86" s="66"/>
      <c r="AT86" s="66"/>
      <c r="AU86" s="35">
        <f>SUM(AW86:BH86)</f>
        <v>13</v>
      </c>
      <c r="AV86" s="36">
        <f>SUM(J86:AU86)</f>
        <v>13</v>
      </c>
      <c r="AW86" s="50"/>
      <c r="AX86" s="70"/>
      <c r="AY86" s="70"/>
      <c r="AZ86" s="70"/>
      <c r="BA86" s="70"/>
      <c r="BB86" s="70"/>
      <c r="BC86" s="70"/>
      <c r="BD86" s="70"/>
      <c r="BE86" s="70"/>
      <c r="BF86" s="259"/>
      <c r="BG86" s="70">
        <v>13</v>
      </c>
      <c r="BH86" s="129"/>
    </row>
    <row r="87" spans="1:60" ht="13.5" thickBot="1">
      <c r="A87" s="32">
        <v>81</v>
      </c>
      <c r="B87" s="39">
        <f t="shared" si="1"/>
        <v>81</v>
      </c>
      <c r="C87" s="85">
        <f>AV87</f>
        <v>12</v>
      </c>
      <c r="D87" s="161"/>
      <c r="E87" s="90" t="s">
        <v>162</v>
      </c>
      <c r="F87" s="43" t="s">
        <v>15</v>
      </c>
      <c r="G87" s="43">
        <v>1999</v>
      </c>
      <c r="H87" s="34">
        <f>IF(G87&gt;2001,10,IF(G87&gt;1999,12,IF(G87&gt;1997,14,IF(G87&gt;1995,16,0))))</f>
        <v>14</v>
      </c>
      <c r="I87" s="48"/>
      <c r="J87" s="150"/>
      <c r="K87" s="177"/>
      <c r="L87" s="64"/>
      <c r="M87" s="64">
        <v>12</v>
      </c>
      <c r="N87" s="17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6"/>
      <c r="Z87" s="66"/>
      <c r="AA87" s="66"/>
      <c r="AB87" s="66"/>
      <c r="AC87" s="66"/>
      <c r="AD87" s="66">
        <f>9-9</f>
        <v>0</v>
      </c>
      <c r="AE87" s="66"/>
      <c r="AF87" s="66"/>
      <c r="AG87" s="66"/>
      <c r="AH87" s="66"/>
      <c r="AI87" s="249"/>
      <c r="AJ87" s="249"/>
      <c r="AK87" s="279"/>
      <c r="AL87" s="286"/>
      <c r="AM87" s="286"/>
      <c r="AN87" s="286">
        <v>0</v>
      </c>
      <c r="AO87" s="286"/>
      <c r="AP87" s="286"/>
      <c r="AQ87" s="66"/>
      <c r="AR87" s="66"/>
      <c r="AS87" s="66"/>
      <c r="AT87" s="66"/>
      <c r="AU87" s="35">
        <f>SUM(AW87:BH87)</f>
        <v>0</v>
      </c>
      <c r="AV87" s="36">
        <f>SUM(J87:AU87)</f>
        <v>12</v>
      </c>
      <c r="AW87" s="37"/>
      <c r="AX87" s="69"/>
      <c r="AY87" s="70"/>
      <c r="AZ87" s="69"/>
      <c r="BA87" s="69"/>
      <c r="BB87" s="69"/>
      <c r="BC87" s="69"/>
      <c r="BD87" s="69"/>
      <c r="BE87" s="69"/>
      <c r="BF87" s="261"/>
      <c r="BG87" s="69"/>
      <c r="BH87" s="129"/>
    </row>
    <row r="88" spans="1:60" ht="13.5" thickBot="1">
      <c r="A88" s="38">
        <v>82</v>
      </c>
      <c r="B88" s="39">
        <f t="shared" si="1"/>
        <v>81</v>
      </c>
      <c r="C88" s="85">
        <f>AV88</f>
        <v>12</v>
      </c>
      <c r="D88" s="161"/>
      <c r="E88" s="90" t="s">
        <v>66</v>
      </c>
      <c r="F88" s="43" t="s">
        <v>9</v>
      </c>
      <c r="G88" s="43">
        <v>2000</v>
      </c>
      <c r="H88" s="34">
        <f>IF(G88&gt;2001,10,IF(G88&gt;1999,12,IF(G88&gt;1997,14,IF(G88&gt;1995,16,0))))</f>
        <v>12</v>
      </c>
      <c r="I88" s="48"/>
      <c r="J88" s="150"/>
      <c r="K88" s="177"/>
      <c r="L88" s="64"/>
      <c r="M88" s="64"/>
      <c r="N88" s="17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249"/>
      <c r="AJ88" s="249"/>
      <c r="AK88" s="279"/>
      <c r="AL88" s="286"/>
      <c r="AM88" s="286"/>
      <c r="AN88" s="286"/>
      <c r="AO88" s="286"/>
      <c r="AP88" s="286"/>
      <c r="AQ88" s="66"/>
      <c r="AR88" s="66">
        <v>7</v>
      </c>
      <c r="AS88" s="66"/>
      <c r="AT88" s="66">
        <v>5</v>
      </c>
      <c r="AU88" s="35">
        <f>SUM(AW88:BH88)</f>
        <v>0</v>
      </c>
      <c r="AV88" s="36">
        <f>SUM(J88:AU88)</f>
        <v>12</v>
      </c>
      <c r="AW88" s="50"/>
      <c r="AX88" s="70"/>
      <c r="AY88" s="70"/>
      <c r="AZ88" s="70"/>
      <c r="BA88" s="70"/>
      <c r="BB88" s="70"/>
      <c r="BC88" s="70"/>
      <c r="BD88" s="70"/>
      <c r="BE88" s="70"/>
      <c r="BF88" s="259"/>
      <c r="BG88" s="70"/>
      <c r="BH88" s="129"/>
    </row>
    <row r="89" spans="1:60" ht="13.5" thickBot="1">
      <c r="A89" s="32">
        <v>83</v>
      </c>
      <c r="B89" s="39">
        <f t="shared" si="1"/>
        <v>83</v>
      </c>
      <c r="C89" s="85">
        <f>AV89</f>
        <v>9</v>
      </c>
      <c r="D89" s="161"/>
      <c r="E89" s="90" t="s">
        <v>268</v>
      </c>
      <c r="F89" s="43" t="s">
        <v>15</v>
      </c>
      <c r="G89" s="43">
        <v>1999</v>
      </c>
      <c r="H89" s="34">
        <f>IF(G89&gt;2001,10,IF(G89&gt;1999,12,IF(G89&gt;1997,14,IF(G89&gt;1995,16,0))))</f>
        <v>14</v>
      </c>
      <c r="I89" s="48"/>
      <c r="J89" s="150"/>
      <c r="K89" s="177"/>
      <c r="L89" s="64"/>
      <c r="M89" s="64">
        <f>8+1</f>
        <v>9</v>
      </c>
      <c r="N89" s="17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6"/>
      <c r="Z89" s="66"/>
      <c r="AA89" s="66">
        <f>9-9</f>
        <v>0</v>
      </c>
      <c r="AB89" s="66"/>
      <c r="AC89" s="66"/>
      <c r="AD89" s="66">
        <f>11-11</f>
        <v>0</v>
      </c>
      <c r="AE89" s="66"/>
      <c r="AF89" s="66"/>
      <c r="AG89" s="66"/>
      <c r="AH89" s="66"/>
      <c r="AI89" s="249"/>
      <c r="AJ89" s="249"/>
      <c r="AK89" s="279"/>
      <c r="AL89" s="286"/>
      <c r="AM89" s="286"/>
      <c r="AN89" s="286"/>
      <c r="AO89" s="286"/>
      <c r="AP89" s="286"/>
      <c r="AQ89" s="66"/>
      <c r="AR89" s="66"/>
      <c r="AS89" s="66"/>
      <c r="AT89" s="66"/>
      <c r="AU89" s="35">
        <f>SUM(AW89:BH89)</f>
        <v>0</v>
      </c>
      <c r="AV89" s="36">
        <f>SUM(J89:AU89)</f>
        <v>9</v>
      </c>
      <c r="AW89" s="37"/>
      <c r="AX89" s="69"/>
      <c r="AY89" s="70"/>
      <c r="AZ89" s="69"/>
      <c r="BA89" s="69"/>
      <c r="BB89" s="69"/>
      <c r="BC89" s="69"/>
      <c r="BD89" s="69"/>
      <c r="BE89" s="69"/>
      <c r="BF89" s="261"/>
      <c r="BG89" s="69"/>
      <c r="BH89" s="129"/>
    </row>
    <row r="90" spans="1:60" ht="13.5" thickBot="1">
      <c r="A90" s="38">
        <v>84</v>
      </c>
      <c r="B90" s="39">
        <f t="shared" si="1"/>
        <v>83</v>
      </c>
      <c r="C90" s="85">
        <f>AV90</f>
        <v>9</v>
      </c>
      <c r="D90" s="161"/>
      <c r="E90" s="90" t="s">
        <v>125</v>
      </c>
      <c r="F90" s="43" t="s">
        <v>19</v>
      </c>
      <c r="G90" s="43">
        <v>1997</v>
      </c>
      <c r="H90" s="34">
        <f>IF(G90&gt;2001,10,IF(G90&gt;1999,12,IF(G90&gt;1997,14,IF(G90&gt;1995,16,0))))</f>
        <v>16</v>
      </c>
      <c r="I90" s="48"/>
      <c r="J90" s="150"/>
      <c r="K90" s="177"/>
      <c r="L90" s="64"/>
      <c r="M90" s="64"/>
      <c r="N90" s="17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249"/>
      <c r="AJ90" s="249"/>
      <c r="AK90" s="279"/>
      <c r="AL90" s="286"/>
      <c r="AM90" s="286"/>
      <c r="AN90" s="286"/>
      <c r="AO90" s="286"/>
      <c r="AP90" s="286"/>
      <c r="AQ90" s="66"/>
      <c r="AR90" s="66"/>
      <c r="AS90" s="66"/>
      <c r="AT90" s="66"/>
      <c r="AU90" s="35">
        <f>SUM(AW90:BH90)</f>
        <v>9</v>
      </c>
      <c r="AV90" s="36">
        <f>SUM(J90:AU90)</f>
        <v>9</v>
      </c>
      <c r="AW90" s="50"/>
      <c r="AX90" s="70"/>
      <c r="AY90" s="69"/>
      <c r="AZ90" s="70"/>
      <c r="BA90" s="70"/>
      <c r="BB90" s="70"/>
      <c r="BC90" s="70"/>
      <c r="BD90" s="70"/>
      <c r="BE90" s="70"/>
      <c r="BF90" s="259"/>
      <c r="BG90" s="70"/>
      <c r="BH90" s="129">
        <v>9</v>
      </c>
    </row>
    <row r="91" spans="1:60" ht="13.5" thickBot="1">
      <c r="A91" s="32">
        <v>85</v>
      </c>
      <c r="B91" s="39">
        <f t="shared" si="1"/>
        <v>85</v>
      </c>
      <c r="C91" s="85">
        <f>AV91</f>
        <v>8</v>
      </c>
      <c r="D91" s="161"/>
      <c r="E91" s="89" t="s">
        <v>138</v>
      </c>
      <c r="F91" s="40" t="s">
        <v>9</v>
      </c>
      <c r="G91" s="40">
        <v>1999</v>
      </c>
      <c r="H91" s="34">
        <f>IF(G91&gt;2001,10,IF(G91&gt;1999,12,IF(G91&gt;1997,14,IF(G91&gt;1995,16,0))))</f>
        <v>14</v>
      </c>
      <c r="I91" s="42" t="s">
        <v>144</v>
      </c>
      <c r="J91" s="150"/>
      <c r="K91" s="177"/>
      <c r="L91" s="64"/>
      <c r="M91" s="64">
        <v>8</v>
      </c>
      <c r="N91" s="17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249"/>
      <c r="AJ91" s="249"/>
      <c r="AK91" s="279"/>
      <c r="AL91" s="286"/>
      <c r="AM91" s="286"/>
      <c r="AN91" s="286"/>
      <c r="AO91" s="286"/>
      <c r="AP91" s="286"/>
      <c r="AQ91" s="66"/>
      <c r="AR91" s="66"/>
      <c r="AS91" s="66"/>
      <c r="AT91" s="66"/>
      <c r="AU91" s="35">
        <f>SUM(AW91:BH91)</f>
        <v>0</v>
      </c>
      <c r="AV91" s="36">
        <f>SUM(J91:AU91)</f>
        <v>8</v>
      </c>
      <c r="AW91" s="50"/>
      <c r="AX91" s="70"/>
      <c r="AY91" s="70"/>
      <c r="AZ91" s="70"/>
      <c r="BA91" s="70"/>
      <c r="BB91" s="70"/>
      <c r="BC91" s="70"/>
      <c r="BD91" s="70"/>
      <c r="BE91" s="70"/>
      <c r="BF91" s="259"/>
      <c r="BG91" s="70"/>
      <c r="BH91" s="129"/>
    </row>
    <row r="92" spans="1:60" ht="13.5" thickBot="1">
      <c r="A92" s="38">
        <v>86</v>
      </c>
      <c r="B92" s="39">
        <f t="shared" si="1"/>
        <v>85</v>
      </c>
      <c r="C92" s="85">
        <f>AV92</f>
        <v>8</v>
      </c>
      <c r="D92" s="161"/>
      <c r="E92" s="90" t="s">
        <v>271</v>
      </c>
      <c r="F92" s="231" t="s">
        <v>9</v>
      </c>
      <c r="G92" s="69">
        <v>1999</v>
      </c>
      <c r="H92" s="34">
        <f>IF(G92&gt;2001,10,IF(G92&gt;1999,12,IF(G92&gt;1997,14,IF(G92&gt;1995,16,0))))</f>
        <v>14</v>
      </c>
      <c r="I92" s="48"/>
      <c r="J92" s="150"/>
      <c r="K92" s="177"/>
      <c r="L92" s="64"/>
      <c r="M92" s="64">
        <v>8</v>
      </c>
      <c r="N92" s="17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249"/>
      <c r="AJ92" s="249"/>
      <c r="AK92" s="279"/>
      <c r="AL92" s="286"/>
      <c r="AM92" s="286"/>
      <c r="AN92" s="286"/>
      <c r="AO92" s="286"/>
      <c r="AP92" s="286"/>
      <c r="AQ92" s="66"/>
      <c r="AR92" s="66"/>
      <c r="AS92" s="66"/>
      <c r="AT92" s="66"/>
      <c r="AU92" s="35">
        <f>SUM(AW92:BH92)</f>
        <v>0</v>
      </c>
      <c r="AV92" s="36">
        <f>SUM(J92:AU92)</f>
        <v>8</v>
      </c>
      <c r="AW92" s="50"/>
      <c r="AX92" s="70"/>
      <c r="AY92" s="70"/>
      <c r="AZ92" s="70"/>
      <c r="BA92" s="70"/>
      <c r="BB92" s="70"/>
      <c r="BC92" s="70"/>
      <c r="BD92" s="70"/>
      <c r="BE92" s="70"/>
      <c r="BF92" s="259"/>
      <c r="BG92" s="70"/>
      <c r="BH92" s="129"/>
    </row>
    <row r="93" spans="1:60" ht="13.5" thickBot="1">
      <c r="A93" s="32">
        <v>87</v>
      </c>
      <c r="B93" s="39">
        <f t="shared" si="1"/>
        <v>87</v>
      </c>
      <c r="C93" s="85">
        <f>AV93</f>
        <v>7</v>
      </c>
      <c r="D93" s="161"/>
      <c r="E93" s="89" t="s">
        <v>14</v>
      </c>
      <c r="F93" s="231" t="s">
        <v>9</v>
      </c>
      <c r="G93" s="40">
        <v>1999</v>
      </c>
      <c r="H93" s="34">
        <f>IF(G93&gt;2001,10,IF(G93&gt;1999,12,IF(G93&gt;1997,14,IF(G93&gt;1995,16,0))))</f>
        <v>14</v>
      </c>
      <c r="I93" s="42" t="s">
        <v>143</v>
      </c>
      <c r="J93" s="150"/>
      <c r="K93" s="177"/>
      <c r="L93" s="64"/>
      <c r="M93" s="64"/>
      <c r="N93" s="17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249"/>
      <c r="AJ93" s="249"/>
      <c r="AK93" s="279"/>
      <c r="AL93" s="286"/>
      <c r="AM93" s="286"/>
      <c r="AN93" s="286"/>
      <c r="AO93" s="286"/>
      <c r="AP93" s="286"/>
      <c r="AQ93" s="66"/>
      <c r="AR93" s="66"/>
      <c r="AS93" s="66"/>
      <c r="AT93" s="66"/>
      <c r="AU93" s="35">
        <f>SUM(AW93:BH93)</f>
        <v>7</v>
      </c>
      <c r="AV93" s="36">
        <f>SUM(J93:AU93)</f>
        <v>7</v>
      </c>
      <c r="AW93" s="50"/>
      <c r="AX93" s="70"/>
      <c r="AY93" s="70"/>
      <c r="AZ93" s="70"/>
      <c r="BA93" s="70"/>
      <c r="BB93" s="70"/>
      <c r="BC93" s="70"/>
      <c r="BD93" s="70"/>
      <c r="BE93" s="70"/>
      <c r="BF93" s="259"/>
      <c r="BG93" s="70"/>
      <c r="BH93" s="129">
        <v>7</v>
      </c>
    </row>
    <row r="94" spans="1:60" ht="13.5" thickBot="1">
      <c r="A94" s="38">
        <v>88</v>
      </c>
      <c r="B94" s="39">
        <f t="shared" si="1"/>
        <v>88</v>
      </c>
      <c r="C94" s="85">
        <f>AV94</f>
        <v>5</v>
      </c>
      <c r="D94" s="161"/>
      <c r="E94" s="89" t="s">
        <v>255</v>
      </c>
      <c r="F94" s="43" t="s">
        <v>22</v>
      </c>
      <c r="G94" s="43">
        <v>2003</v>
      </c>
      <c r="H94" s="34">
        <f>IF(G94&gt;2001,10,IF(G94&gt;1999,12,IF(G94&gt;1997,14,IF(G94&gt;1995,16,0))))</f>
        <v>10</v>
      </c>
      <c r="I94" s="48"/>
      <c r="J94" s="150"/>
      <c r="K94" s="177">
        <v>5</v>
      </c>
      <c r="L94" s="64"/>
      <c r="M94" s="64"/>
      <c r="N94" s="17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249"/>
      <c r="AJ94" s="249"/>
      <c r="AK94" s="279"/>
      <c r="AL94" s="286"/>
      <c r="AM94" s="286"/>
      <c r="AN94" s="286"/>
      <c r="AO94" s="286"/>
      <c r="AP94" s="286"/>
      <c r="AQ94" s="66"/>
      <c r="AR94" s="66"/>
      <c r="AS94" s="66"/>
      <c r="AT94" s="66"/>
      <c r="AU94" s="35">
        <f>SUM(AW94:BH94)</f>
        <v>0</v>
      </c>
      <c r="AV94" s="36">
        <f>SUM(J94:AU94)</f>
        <v>5</v>
      </c>
      <c r="AW94" s="50"/>
      <c r="AX94" s="70"/>
      <c r="AY94" s="69"/>
      <c r="AZ94" s="70"/>
      <c r="BA94" s="70"/>
      <c r="BB94" s="70"/>
      <c r="BC94" s="70"/>
      <c r="BD94" s="70"/>
      <c r="BE94" s="70"/>
      <c r="BF94" s="259"/>
      <c r="BG94" s="70"/>
      <c r="BH94" s="129"/>
    </row>
    <row r="95" spans="1:60" ht="13.5" thickBot="1">
      <c r="A95" s="32">
        <v>89</v>
      </c>
      <c r="B95" s="39">
        <f t="shared" si="1"/>
        <v>89</v>
      </c>
      <c r="C95" s="85">
        <f>AV95</f>
        <v>4</v>
      </c>
      <c r="D95" s="161"/>
      <c r="E95" s="89" t="s">
        <v>265</v>
      </c>
      <c r="F95" s="40" t="s">
        <v>22</v>
      </c>
      <c r="G95" s="43">
        <v>2000</v>
      </c>
      <c r="H95" s="34">
        <f>IF(G95&gt;2001,10,IF(G95&gt;1999,12,IF(G95&gt;1997,14,IF(G95&gt;1995,16,0))))</f>
        <v>12</v>
      </c>
      <c r="I95" s="48"/>
      <c r="J95" s="150"/>
      <c r="K95" s="177"/>
      <c r="L95" s="64">
        <v>4</v>
      </c>
      <c r="M95" s="64"/>
      <c r="N95" s="17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249"/>
      <c r="AJ95" s="249"/>
      <c r="AK95" s="279"/>
      <c r="AL95" s="286"/>
      <c r="AM95" s="286"/>
      <c r="AN95" s="286"/>
      <c r="AO95" s="286"/>
      <c r="AP95" s="286"/>
      <c r="AQ95" s="66"/>
      <c r="AR95" s="66"/>
      <c r="AS95" s="66"/>
      <c r="AT95" s="66"/>
      <c r="AU95" s="35">
        <f>SUM(AW95:BH95)</f>
        <v>0</v>
      </c>
      <c r="AV95" s="36">
        <f>SUM(J95:AU95)</f>
        <v>4</v>
      </c>
      <c r="AW95" s="50"/>
      <c r="AX95" s="70"/>
      <c r="AY95" s="70"/>
      <c r="AZ95" s="70"/>
      <c r="BA95" s="70"/>
      <c r="BB95" s="70"/>
      <c r="BC95" s="70"/>
      <c r="BD95" s="70"/>
      <c r="BE95" s="70"/>
      <c r="BF95" s="259"/>
      <c r="BG95" s="70"/>
      <c r="BH95" s="129"/>
    </row>
    <row r="96" spans="1:60" ht="13.5" thickBot="1">
      <c r="A96" s="38">
        <v>90</v>
      </c>
      <c r="B96" s="39">
        <f t="shared" si="1"/>
        <v>89</v>
      </c>
      <c r="C96" s="85">
        <f>AV96</f>
        <v>4</v>
      </c>
      <c r="D96" s="161"/>
      <c r="E96" s="90" t="s">
        <v>293</v>
      </c>
      <c r="F96" s="43" t="s">
        <v>9</v>
      </c>
      <c r="G96" s="43"/>
      <c r="H96" s="34">
        <f>IF(G96&gt;2001,10,IF(G96&gt;1999,12,IF(G96&gt;1997,14,IF(G96&gt;1995,16,0))))</f>
        <v>0</v>
      </c>
      <c r="I96" s="48"/>
      <c r="J96" s="150"/>
      <c r="K96" s="177"/>
      <c r="L96" s="64"/>
      <c r="M96" s="64"/>
      <c r="N96" s="17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249"/>
      <c r="AJ96" s="249"/>
      <c r="AK96" s="279"/>
      <c r="AL96" s="286"/>
      <c r="AM96" s="286"/>
      <c r="AN96" s="286"/>
      <c r="AO96" s="286"/>
      <c r="AP96" s="286"/>
      <c r="AQ96" s="66"/>
      <c r="AR96" s="66"/>
      <c r="AS96" s="66"/>
      <c r="AT96" s="66"/>
      <c r="AU96" s="35">
        <f>SUM(AW96:BH96)</f>
        <v>4</v>
      </c>
      <c r="AV96" s="36">
        <f>SUM(J96:AU96)</f>
        <v>4</v>
      </c>
      <c r="AW96" s="50"/>
      <c r="AX96" s="70"/>
      <c r="AY96" s="70"/>
      <c r="AZ96" s="70"/>
      <c r="BA96" s="70"/>
      <c r="BB96" s="70"/>
      <c r="BC96" s="70"/>
      <c r="BD96" s="70"/>
      <c r="BE96" s="70"/>
      <c r="BF96" s="259"/>
      <c r="BG96" s="70"/>
      <c r="BH96" s="129">
        <v>4</v>
      </c>
    </row>
    <row r="97" spans="1:60" ht="13.5" thickBot="1">
      <c r="A97" s="32">
        <v>91</v>
      </c>
      <c r="B97" s="39">
        <f t="shared" si="1"/>
        <v>91</v>
      </c>
      <c r="C97" s="85">
        <f>AV97</f>
        <v>3</v>
      </c>
      <c r="D97" s="161"/>
      <c r="E97" s="90" t="s">
        <v>258</v>
      </c>
      <c r="F97" s="40" t="s">
        <v>22</v>
      </c>
      <c r="G97" s="43">
        <v>2004</v>
      </c>
      <c r="H97" s="34">
        <f>IF(G97&gt;2001,10,IF(G97&gt;1999,12,IF(G97&gt;1997,14,IF(G97&gt;1995,16,0))))</f>
        <v>10</v>
      </c>
      <c r="I97" s="48"/>
      <c r="J97" s="150"/>
      <c r="K97" s="177">
        <v>3</v>
      </c>
      <c r="L97" s="64"/>
      <c r="M97" s="64"/>
      <c r="N97" s="17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249"/>
      <c r="AJ97" s="249"/>
      <c r="AK97" s="279"/>
      <c r="AL97" s="286"/>
      <c r="AM97" s="286"/>
      <c r="AN97" s="286"/>
      <c r="AO97" s="286"/>
      <c r="AP97" s="286"/>
      <c r="AQ97" s="66"/>
      <c r="AR97" s="66"/>
      <c r="AS97" s="66"/>
      <c r="AT97" s="66"/>
      <c r="AU97" s="35">
        <f>SUM(AW97:BH97)</f>
        <v>0</v>
      </c>
      <c r="AV97" s="36">
        <f>SUM(J97:AU97)</f>
        <v>3</v>
      </c>
      <c r="AW97" s="50"/>
      <c r="AX97" s="70"/>
      <c r="AY97" s="70"/>
      <c r="AZ97" s="70"/>
      <c r="BA97" s="70"/>
      <c r="BB97" s="70"/>
      <c r="BC97" s="70"/>
      <c r="BD97" s="70"/>
      <c r="BE97" s="70"/>
      <c r="BF97" s="259"/>
      <c r="BG97" s="70"/>
      <c r="BH97" s="129"/>
    </row>
    <row r="98" spans="1:60" ht="13.5" thickBot="1">
      <c r="A98" s="38">
        <v>92</v>
      </c>
      <c r="B98" s="39">
        <f t="shared" si="1"/>
        <v>91</v>
      </c>
      <c r="C98" s="85">
        <f>AV98</f>
        <v>3</v>
      </c>
      <c r="D98" s="161"/>
      <c r="E98" s="90" t="s">
        <v>262</v>
      </c>
      <c r="F98" s="40" t="s">
        <v>19</v>
      </c>
      <c r="G98" s="133">
        <v>2002</v>
      </c>
      <c r="H98" s="34">
        <f>IF(G98&gt;2001,10,IF(G98&gt;1999,12,IF(G98&gt;1997,14,IF(G98&gt;1995,16,0))))</f>
        <v>10</v>
      </c>
      <c r="I98" s="48"/>
      <c r="J98" s="156"/>
      <c r="K98" s="177">
        <v>3</v>
      </c>
      <c r="L98" s="64"/>
      <c r="M98" s="64"/>
      <c r="N98" s="17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249"/>
      <c r="AJ98" s="249"/>
      <c r="AK98" s="279"/>
      <c r="AL98" s="286"/>
      <c r="AM98" s="286"/>
      <c r="AN98" s="286"/>
      <c r="AO98" s="286"/>
      <c r="AP98" s="286"/>
      <c r="AQ98" s="66"/>
      <c r="AR98" s="66"/>
      <c r="AS98" s="66"/>
      <c r="AT98" s="66"/>
      <c r="AU98" s="35">
        <f>SUM(AW98:BH98)</f>
        <v>0</v>
      </c>
      <c r="AV98" s="36">
        <f>SUM(J98:AU98)</f>
        <v>3</v>
      </c>
      <c r="AW98" s="50"/>
      <c r="AX98" s="70"/>
      <c r="AY98" s="70"/>
      <c r="AZ98" s="70"/>
      <c r="BA98" s="70"/>
      <c r="BB98" s="70"/>
      <c r="BC98" s="70"/>
      <c r="BD98" s="70"/>
      <c r="BE98" s="70"/>
      <c r="BF98" s="259"/>
      <c r="BG98" s="70"/>
      <c r="BH98" s="129"/>
    </row>
    <row r="99" spans="1:60" ht="13.5" thickBot="1">
      <c r="A99" s="32">
        <v>93</v>
      </c>
      <c r="B99" s="39">
        <f t="shared" si="1"/>
        <v>91</v>
      </c>
      <c r="C99" s="85">
        <f>AV99</f>
        <v>3</v>
      </c>
      <c r="D99" s="161"/>
      <c r="E99" s="90" t="s">
        <v>260</v>
      </c>
      <c r="F99" s="40" t="s">
        <v>15</v>
      </c>
      <c r="G99" s="43">
        <v>2002</v>
      </c>
      <c r="H99" s="34">
        <f>IF(G99&gt;2001,10,IF(G99&gt;1999,12,IF(G99&gt;1997,14,IF(G99&gt;1995,16,0))))</f>
        <v>10</v>
      </c>
      <c r="I99" s="48"/>
      <c r="J99" s="150"/>
      <c r="K99" s="177">
        <v>3</v>
      </c>
      <c r="L99" s="64"/>
      <c r="M99" s="64"/>
      <c r="N99" s="17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6">
        <f>3-3</f>
        <v>0</v>
      </c>
      <c r="Z99" s="66"/>
      <c r="AA99" s="66"/>
      <c r="AB99" s="66">
        <f>5-5</f>
        <v>0</v>
      </c>
      <c r="AC99" s="66"/>
      <c r="AD99" s="66"/>
      <c r="AE99" s="66"/>
      <c r="AF99" s="66"/>
      <c r="AG99" s="66"/>
      <c r="AH99" s="66"/>
      <c r="AI99" s="249"/>
      <c r="AJ99" s="249"/>
      <c r="AK99" s="279"/>
      <c r="AL99" s="286"/>
      <c r="AM99" s="286">
        <v>0</v>
      </c>
      <c r="AN99" s="286"/>
      <c r="AO99" s="286"/>
      <c r="AP99" s="286"/>
      <c r="AQ99" s="66"/>
      <c r="AR99" s="66"/>
      <c r="AS99" s="66"/>
      <c r="AT99" s="66"/>
      <c r="AU99" s="35">
        <f>SUM(AW99:BH99)</f>
        <v>0</v>
      </c>
      <c r="AV99" s="36">
        <f>SUM(J99:AU99)</f>
        <v>3</v>
      </c>
      <c r="AW99" s="50"/>
      <c r="AX99" s="70"/>
      <c r="AY99" s="70"/>
      <c r="AZ99" s="70"/>
      <c r="BA99" s="70"/>
      <c r="BB99" s="70"/>
      <c r="BC99" s="70"/>
      <c r="BD99" s="70"/>
      <c r="BE99" s="70"/>
      <c r="BF99" s="259"/>
      <c r="BG99" s="70"/>
      <c r="BH99" s="129"/>
    </row>
    <row r="100" spans="1:60" ht="13.5" thickBot="1">
      <c r="A100" s="38">
        <v>94</v>
      </c>
      <c r="B100" s="39">
        <f t="shared" si="1"/>
        <v>91</v>
      </c>
      <c r="C100" s="85">
        <f>AV100</f>
        <v>3</v>
      </c>
      <c r="D100" s="161"/>
      <c r="E100" s="90" t="s">
        <v>259</v>
      </c>
      <c r="F100" s="40" t="s">
        <v>9</v>
      </c>
      <c r="G100" s="43">
        <v>2002</v>
      </c>
      <c r="H100" s="34">
        <f>IF(G100&gt;2001,10,IF(G100&gt;1999,12,IF(G100&gt;1997,14,IF(G100&gt;1995,16,0))))</f>
        <v>10</v>
      </c>
      <c r="I100" s="48"/>
      <c r="J100" s="150"/>
      <c r="K100" s="177">
        <v>3</v>
      </c>
      <c r="L100" s="64"/>
      <c r="M100" s="64"/>
      <c r="N100" s="17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249"/>
      <c r="AJ100" s="249"/>
      <c r="AK100" s="279"/>
      <c r="AL100" s="286"/>
      <c r="AM100" s="286"/>
      <c r="AN100" s="286"/>
      <c r="AO100" s="286"/>
      <c r="AP100" s="286"/>
      <c r="AQ100" s="66"/>
      <c r="AR100" s="66"/>
      <c r="AS100" s="66"/>
      <c r="AT100" s="66"/>
      <c r="AU100" s="35">
        <f>SUM(AW100:BH100)</f>
        <v>0</v>
      </c>
      <c r="AV100" s="36">
        <f>SUM(J100:AU100)</f>
        <v>3</v>
      </c>
      <c r="AW100" s="50"/>
      <c r="AX100" s="70"/>
      <c r="AY100" s="70"/>
      <c r="AZ100" s="70"/>
      <c r="BA100" s="70"/>
      <c r="BB100" s="70"/>
      <c r="BC100" s="70"/>
      <c r="BD100" s="70"/>
      <c r="BE100" s="70"/>
      <c r="BF100" s="259"/>
      <c r="BG100" s="70"/>
      <c r="BH100" s="129"/>
    </row>
    <row r="101" spans="1:60" ht="13.5" thickBot="1">
      <c r="A101" s="32">
        <v>95</v>
      </c>
      <c r="B101" s="39">
        <f t="shared" si="1"/>
        <v>91</v>
      </c>
      <c r="C101" s="85">
        <f>AV101</f>
        <v>3</v>
      </c>
      <c r="D101" s="161"/>
      <c r="E101" s="89" t="s">
        <v>17</v>
      </c>
      <c r="F101" s="40" t="s">
        <v>9</v>
      </c>
      <c r="G101" s="40">
        <v>1998</v>
      </c>
      <c r="H101" s="34">
        <f>IF(G101&gt;2001,10,IF(G101&gt;1999,12,IF(G101&gt;1997,14,IF(G101&gt;1995,16,0))))</f>
        <v>14</v>
      </c>
      <c r="I101" s="42"/>
      <c r="J101" s="152"/>
      <c r="K101" s="177"/>
      <c r="L101" s="64"/>
      <c r="M101" s="64"/>
      <c r="N101" s="17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249"/>
      <c r="AJ101" s="249"/>
      <c r="AK101" s="279"/>
      <c r="AL101" s="286"/>
      <c r="AM101" s="286"/>
      <c r="AN101" s="286"/>
      <c r="AO101" s="286"/>
      <c r="AP101" s="286"/>
      <c r="AQ101" s="66"/>
      <c r="AR101" s="66"/>
      <c r="AS101" s="66"/>
      <c r="AT101" s="66"/>
      <c r="AU101" s="35">
        <f>SUM(AW101:BH101)</f>
        <v>3</v>
      </c>
      <c r="AV101" s="36">
        <f>SUM(J101:AU101)</f>
        <v>3</v>
      </c>
      <c r="AW101" s="50"/>
      <c r="AX101" s="70"/>
      <c r="AY101" s="70"/>
      <c r="AZ101" s="70">
        <v>3</v>
      </c>
      <c r="BA101" s="70"/>
      <c r="BB101" s="70"/>
      <c r="BC101" s="70"/>
      <c r="BD101" s="70"/>
      <c r="BE101" s="70"/>
      <c r="BF101" s="259"/>
      <c r="BG101" s="70"/>
      <c r="BH101" s="129"/>
    </row>
    <row r="102" spans="1:60" ht="13.5" thickBot="1">
      <c r="A102" s="38">
        <v>96</v>
      </c>
      <c r="B102" s="39">
        <f t="shared" si="1"/>
        <v>96</v>
      </c>
      <c r="C102" s="85">
        <f>AV102</f>
        <v>2</v>
      </c>
      <c r="D102" s="161"/>
      <c r="E102" s="90" t="s">
        <v>297</v>
      </c>
      <c r="F102" s="43" t="s">
        <v>9</v>
      </c>
      <c r="G102" s="133">
        <v>2002</v>
      </c>
      <c r="H102" s="34">
        <f>IF(G102&gt;2001,10,IF(G102&gt;1999,12,IF(G102&gt;1997,14,IF(G102&gt;1995,16,0))))</f>
        <v>10</v>
      </c>
      <c r="I102" s="48"/>
      <c r="J102" s="156"/>
      <c r="K102" s="177"/>
      <c r="L102" s="64"/>
      <c r="M102" s="64"/>
      <c r="N102" s="17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249">
        <f>3-3</f>
        <v>0</v>
      </c>
      <c r="AJ102" s="249"/>
      <c r="AK102" s="279"/>
      <c r="AL102" s="286"/>
      <c r="AM102" s="286"/>
      <c r="AN102" s="286"/>
      <c r="AO102" s="286">
        <v>0</v>
      </c>
      <c r="AP102" s="286"/>
      <c r="AQ102" s="66"/>
      <c r="AR102" s="66"/>
      <c r="AS102" s="66"/>
      <c r="AT102" s="66"/>
      <c r="AU102" s="35">
        <f>SUM(AW102:BH102)</f>
        <v>2</v>
      </c>
      <c r="AV102" s="36">
        <f>SUM(J102:AU102)</f>
        <v>2</v>
      </c>
      <c r="AW102" s="50"/>
      <c r="AX102" s="70">
        <v>1</v>
      </c>
      <c r="AY102" s="70"/>
      <c r="AZ102" s="70"/>
      <c r="BA102" s="70">
        <v>1</v>
      </c>
      <c r="BB102" s="70"/>
      <c r="BC102" s="70"/>
      <c r="BD102" s="70"/>
      <c r="BE102" s="70"/>
      <c r="BF102" s="259"/>
      <c r="BG102" s="70"/>
      <c r="BH102" s="129"/>
    </row>
    <row r="103" spans="1:60" ht="13.5" thickBot="1">
      <c r="A103" s="32">
        <v>97</v>
      </c>
      <c r="B103" s="39">
        <f t="shared" si="1"/>
        <v>96</v>
      </c>
      <c r="C103" s="85">
        <f>AV103</f>
        <v>2</v>
      </c>
      <c r="D103" s="161"/>
      <c r="E103" s="90" t="s">
        <v>309</v>
      </c>
      <c r="F103" s="43" t="s">
        <v>9</v>
      </c>
      <c r="G103" s="133">
        <v>2000</v>
      </c>
      <c r="H103" s="34">
        <f>IF(G103&gt;2001,10,IF(G103&gt;1999,12,IF(G103&gt;1997,14,IF(G103&gt;1995,16,0))))</f>
        <v>12</v>
      </c>
      <c r="I103" s="48"/>
      <c r="J103" s="156"/>
      <c r="K103" s="177"/>
      <c r="L103" s="64"/>
      <c r="M103" s="64"/>
      <c r="N103" s="17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6"/>
      <c r="Z103" s="66">
        <f>4-4</f>
        <v>0</v>
      </c>
      <c r="AA103" s="66"/>
      <c r="AB103" s="66"/>
      <c r="AC103" s="66"/>
      <c r="AD103" s="66"/>
      <c r="AE103" s="66"/>
      <c r="AF103" s="66"/>
      <c r="AG103" s="66"/>
      <c r="AH103" s="66"/>
      <c r="AI103" s="249"/>
      <c r="AJ103" s="249"/>
      <c r="AK103" s="279"/>
      <c r="AL103" s="286"/>
      <c r="AM103" s="286">
        <v>0</v>
      </c>
      <c r="AN103" s="286"/>
      <c r="AO103" s="286">
        <v>0</v>
      </c>
      <c r="AP103" s="286"/>
      <c r="AQ103" s="66"/>
      <c r="AR103" s="66"/>
      <c r="AS103" s="66"/>
      <c r="AT103" s="66"/>
      <c r="AU103" s="35">
        <f>SUM(AW103:BH103)</f>
        <v>2</v>
      </c>
      <c r="AV103" s="36">
        <f>SUM(J103:AU103)</f>
        <v>2</v>
      </c>
      <c r="AW103" s="50"/>
      <c r="AX103" s="70">
        <v>1</v>
      </c>
      <c r="AY103" s="69"/>
      <c r="AZ103" s="70"/>
      <c r="BA103" s="70">
        <v>1</v>
      </c>
      <c r="BB103" s="70"/>
      <c r="BC103" s="70"/>
      <c r="BD103" s="70"/>
      <c r="BE103" s="70"/>
      <c r="BF103" s="259"/>
      <c r="BG103" s="70"/>
      <c r="BH103" s="129"/>
    </row>
    <row r="104" spans="1:60" ht="13.5" thickBot="1">
      <c r="A104" s="38">
        <v>98</v>
      </c>
      <c r="B104" s="39">
        <f t="shared" si="1"/>
        <v>98</v>
      </c>
      <c r="C104" s="85">
        <f>AV104</f>
        <v>1</v>
      </c>
      <c r="D104" s="161"/>
      <c r="E104" s="90" t="s">
        <v>321</v>
      </c>
      <c r="F104" s="43"/>
      <c r="G104" s="43"/>
      <c r="H104" s="34">
        <f>IF(G104&gt;2001,10,IF(G104&gt;1999,12,IF(G104&gt;1997,14,IF(G104&gt;1995,16,0))))</f>
        <v>0</v>
      </c>
      <c r="I104" s="48"/>
      <c r="J104" s="156"/>
      <c r="K104" s="177"/>
      <c r="L104" s="64"/>
      <c r="M104" s="64"/>
      <c r="N104" s="17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249"/>
      <c r="AJ104" s="249"/>
      <c r="AK104" s="279"/>
      <c r="AL104" s="286"/>
      <c r="AM104" s="286"/>
      <c r="AN104" s="286"/>
      <c r="AO104" s="286"/>
      <c r="AP104" s="286"/>
      <c r="AQ104" s="66"/>
      <c r="AR104" s="66"/>
      <c r="AS104" s="66"/>
      <c r="AT104" s="66"/>
      <c r="AU104" s="35">
        <f>SUM(AW104:BH104)</f>
        <v>1</v>
      </c>
      <c r="AV104" s="36">
        <f>SUM(J104:AU104)</f>
        <v>1</v>
      </c>
      <c r="AW104" s="50"/>
      <c r="AX104" s="70"/>
      <c r="AY104" s="70">
        <v>1</v>
      </c>
      <c r="AZ104" s="70"/>
      <c r="BA104" s="70"/>
      <c r="BB104" s="70"/>
      <c r="BC104" s="70"/>
      <c r="BD104" s="70"/>
      <c r="BE104" s="70"/>
      <c r="BF104" s="259"/>
      <c r="BG104" s="70"/>
      <c r="BH104" s="129"/>
    </row>
    <row r="105" spans="1:60" ht="13.5" thickBot="1">
      <c r="A105" s="32">
        <v>99</v>
      </c>
      <c r="B105" s="39">
        <f t="shared" si="1"/>
        <v>98</v>
      </c>
      <c r="C105" s="85">
        <f>AV105</f>
        <v>1</v>
      </c>
      <c r="D105" s="161"/>
      <c r="E105" s="90" t="s">
        <v>298</v>
      </c>
      <c r="F105" s="43" t="s">
        <v>9</v>
      </c>
      <c r="G105" s="43"/>
      <c r="H105" s="34">
        <f>IF(G105&gt;2001,10,IF(G105&gt;1999,12,IF(G105&gt;1997,14,IF(G105&gt;1995,16,0))))</f>
        <v>0</v>
      </c>
      <c r="I105" s="48"/>
      <c r="J105" s="156"/>
      <c r="K105" s="177"/>
      <c r="L105" s="64"/>
      <c r="M105" s="64"/>
      <c r="N105" s="17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249"/>
      <c r="AJ105" s="249"/>
      <c r="AK105" s="279"/>
      <c r="AL105" s="286"/>
      <c r="AM105" s="286"/>
      <c r="AN105" s="286"/>
      <c r="AO105" s="286"/>
      <c r="AP105" s="286"/>
      <c r="AQ105" s="66"/>
      <c r="AR105" s="66"/>
      <c r="AS105" s="66"/>
      <c r="AT105" s="66"/>
      <c r="AU105" s="35">
        <f>SUM(AW105:BH105)</f>
        <v>1</v>
      </c>
      <c r="AV105" s="36">
        <f>SUM(J105:AU105)</f>
        <v>1</v>
      </c>
      <c r="AW105" s="50"/>
      <c r="AX105" s="70"/>
      <c r="AY105" s="70"/>
      <c r="AZ105" s="70"/>
      <c r="BA105" s="70">
        <v>1</v>
      </c>
      <c r="BB105" s="70"/>
      <c r="BC105" s="70"/>
      <c r="BD105" s="70"/>
      <c r="BE105" s="70"/>
      <c r="BF105" s="259"/>
      <c r="BG105" s="70"/>
      <c r="BH105" s="129"/>
    </row>
    <row r="106" spans="1:60" ht="13.5" thickBot="1">
      <c r="A106" s="38">
        <v>100</v>
      </c>
      <c r="B106" s="39">
        <f t="shared" si="1"/>
        <v>98</v>
      </c>
      <c r="C106" s="85">
        <f>AV106</f>
        <v>1</v>
      </c>
      <c r="D106" s="161"/>
      <c r="E106" s="90" t="s">
        <v>114</v>
      </c>
      <c r="F106" s="43" t="s">
        <v>9</v>
      </c>
      <c r="G106" s="43">
        <v>2001</v>
      </c>
      <c r="H106" s="34">
        <f>IF(G106&gt;2001,10,IF(G106&gt;1999,12,IF(G106&gt;1997,14,IF(G106&gt;1995,16,0))))</f>
        <v>12</v>
      </c>
      <c r="I106" s="48"/>
      <c r="J106" s="156"/>
      <c r="K106" s="177"/>
      <c r="L106" s="64"/>
      <c r="M106" s="64"/>
      <c r="N106" s="17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249"/>
      <c r="AJ106" s="249"/>
      <c r="AK106" s="279"/>
      <c r="AL106" s="286"/>
      <c r="AM106" s="286"/>
      <c r="AN106" s="286"/>
      <c r="AO106" s="286"/>
      <c r="AP106" s="286"/>
      <c r="AQ106" s="66"/>
      <c r="AR106" s="66"/>
      <c r="AS106" s="66"/>
      <c r="AT106" s="66"/>
      <c r="AU106" s="35">
        <f>SUM(AW106:BH106)</f>
        <v>1</v>
      </c>
      <c r="AV106" s="36">
        <f>SUM(J106:AU106)</f>
        <v>1</v>
      </c>
      <c r="AW106" s="50"/>
      <c r="AX106" s="70"/>
      <c r="AY106" s="70">
        <v>1</v>
      </c>
      <c r="AZ106" s="70"/>
      <c r="BA106" s="70"/>
      <c r="BB106" s="70"/>
      <c r="BC106" s="70"/>
      <c r="BD106" s="70"/>
      <c r="BE106" s="70"/>
      <c r="BF106" s="259"/>
      <c r="BG106" s="70"/>
      <c r="BH106" s="129"/>
    </row>
    <row r="107" spans="1:60" ht="13.5" thickBot="1">
      <c r="A107" s="32">
        <v>101</v>
      </c>
      <c r="B107" s="39">
        <f t="shared" si="1"/>
        <v>98</v>
      </c>
      <c r="C107" s="85">
        <f>AV107</f>
        <v>1</v>
      </c>
      <c r="D107" s="161"/>
      <c r="E107" s="90" t="s">
        <v>304</v>
      </c>
      <c r="F107" s="43" t="s">
        <v>9</v>
      </c>
      <c r="G107" s="43">
        <v>1996</v>
      </c>
      <c r="H107" s="34">
        <f>IF(G107&gt;2001,10,IF(G107&gt;1999,12,IF(G107&gt;1997,14,IF(G107&gt;1995,16,0))))</f>
        <v>16</v>
      </c>
      <c r="I107" s="48"/>
      <c r="J107" s="156"/>
      <c r="K107" s="177"/>
      <c r="L107" s="64"/>
      <c r="M107" s="64"/>
      <c r="N107" s="17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249"/>
      <c r="AJ107" s="249"/>
      <c r="AK107" s="279"/>
      <c r="AL107" s="286"/>
      <c r="AM107" s="286"/>
      <c r="AN107" s="286"/>
      <c r="AO107" s="286"/>
      <c r="AP107" s="286"/>
      <c r="AQ107" s="66"/>
      <c r="AR107" s="66"/>
      <c r="AS107" s="66"/>
      <c r="AT107" s="66"/>
      <c r="AU107" s="35">
        <f>SUM(AW107:BH107)</f>
        <v>1</v>
      </c>
      <c r="AV107" s="36">
        <f>SUM(J107:AU107)</f>
        <v>1</v>
      </c>
      <c r="AW107" s="50"/>
      <c r="AX107" s="70"/>
      <c r="AY107" s="70"/>
      <c r="AZ107" s="70">
        <v>1</v>
      </c>
      <c r="BA107" s="70"/>
      <c r="BB107" s="70"/>
      <c r="BC107" s="70"/>
      <c r="BD107" s="70"/>
      <c r="BE107" s="70"/>
      <c r="BF107" s="259"/>
      <c r="BG107" s="70"/>
      <c r="BH107" s="129"/>
    </row>
    <row r="108" spans="1:60" ht="13.5" thickBot="1">
      <c r="A108" s="38">
        <v>102</v>
      </c>
      <c r="B108" s="39">
        <f t="shared" si="1"/>
        <v>98</v>
      </c>
      <c r="C108" s="85">
        <f>AV108</f>
        <v>1</v>
      </c>
      <c r="D108" s="161"/>
      <c r="E108" s="90" t="s">
        <v>299</v>
      </c>
      <c r="F108" s="43"/>
      <c r="G108" s="43"/>
      <c r="H108" s="34">
        <f>IF(G108&gt;2001,10,IF(G108&gt;1999,12,IF(G108&gt;1997,14,IF(G108&gt;1995,16,0))))</f>
        <v>0</v>
      </c>
      <c r="I108" s="48"/>
      <c r="J108" s="156"/>
      <c r="K108" s="177"/>
      <c r="L108" s="64"/>
      <c r="M108" s="64"/>
      <c r="N108" s="17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249"/>
      <c r="AJ108" s="249"/>
      <c r="AK108" s="279"/>
      <c r="AL108" s="286"/>
      <c r="AM108" s="286"/>
      <c r="AN108" s="286"/>
      <c r="AO108" s="286"/>
      <c r="AP108" s="286"/>
      <c r="AQ108" s="66"/>
      <c r="AR108" s="66"/>
      <c r="AS108" s="66"/>
      <c r="AT108" s="66"/>
      <c r="AU108" s="35">
        <f>SUM(AW108:BH108)</f>
        <v>1</v>
      </c>
      <c r="AV108" s="36">
        <f>SUM(J108:AU108)</f>
        <v>1</v>
      </c>
      <c r="AW108" s="50"/>
      <c r="AX108" s="70"/>
      <c r="AY108" s="70"/>
      <c r="AZ108" s="70"/>
      <c r="BA108" s="70">
        <v>1</v>
      </c>
      <c r="BB108" s="70"/>
      <c r="BC108" s="70"/>
      <c r="BD108" s="70"/>
      <c r="BE108" s="70"/>
      <c r="BF108" s="259"/>
      <c r="BG108" s="70"/>
      <c r="BH108" s="129"/>
    </row>
    <row r="109" spans="1:60" ht="13.5" thickBot="1">
      <c r="A109" s="32">
        <v>103</v>
      </c>
      <c r="B109" s="39">
        <f t="shared" si="1"/>
        <v>98</v>
      </c>
      <c r="C109" s="85">
        <f>AV109</f>
        <v>1</v>
      </c>
      <c r="D109" s="161"/>
      <c r="E109" s="90" t="s">
        <v>308</v>
      </c>
      <c r="F109" s="43"/>
      <c r="G109" s="43"/>
      <c r="H109" s="34">
        <f>IF(G109&gt;2001,10,IF(G109&gt;1999,12,IF(G109&gt;1997,14,IF(G109&gt;1995,16,0))))</f>
        <v>0</v>
      </c>
      <c r="I109" s="48"/>
      <c r="J109" s="156"/>
      <c r="K109" s="177"/>
      <c r="L109" s="64"/>
      <c r="M109" s="64"/>
      <c r="N109" s="17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249"/>
      <c r="AJ109" s="249"/>
      <c r="AK109" s="279"/>
      <c r="AL109" s="286"/>
      <c r="AM109" s="286"/>
      <c r="AN109" s="286"/>
      <c r="AO109" s="286"/>
      <c r="AP109" s="286"/>
      <c r="AQ109" s="66"/>
      <c r="AR109" s="66"/>
      <c r="AS109" s="66"/>
      <c r="AT109" s="66"/>
      <c r="AU109" s="35">
        <f>SUM(AW109:BH109)</f>
        <v>1</v>
      </c>
      <c r="AV109" s="36">
        <f>SUM(J109:AU109)</f>
        <v>1</v>
      </c>
      <c r="AW109" s="50"/>
      <c r="AX109" s="70">
        <v>1</v>
      </c>
      <c r="AY109" s="70"/>
      <c r="AZ109" s="70"/>
      <c r="BA109" s="70"/>
      <c r="BB109" s="70"/>
      <c r="BC109" s="70"/>
      <c r="BD109" s="70"/>
      <c r="BE109" s="70"/>
      <c r="BF109" s="259"/>
      <c r="BG109" s="70"/>
      <c r="BH109" s="129"/>
    </row>
    <row r="110" spans="1:60" ht="13.5" thickBot="1">
      <c r="A110" s="38">
        <v>104</v>
      </c>
      <c r="B110" s="39">
        <f t="shared" si="1"/>
        <v>98</v>
      </c>
      <c r="C110" s="85">
        <f>AV110</f>
        <v>1</v>
      </c>
      <c r="D110" s="161"/>
      <c r="E110" s="90" t="s">
        <v>312</v>
      </c>
      <c r="F110" s="43"/>
      <c r="G110" s="43"/>
      <c r="H110" s="34">
        <f>IF(G110&gt;2001,10,IF(G110&gt;1999,12,IF(G110&gt;1997,14,IF(G110&gt;1995,16,0))))</f>
        <v>0</v>
      </c>
      <c r="I110" s="48"/>
      <c r="J110" s="156"/>
      <c r="K110" s="177"/>
      <c r="L110" s="64"/>
      <c r="M110" s="64"/>
      <c r="N110" s="17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249"/>
      <c r="AJ110" s="249"/>
      <c r="AK110" s="279"/>
      <c r="AL110" s="286"/>
      <c r="AM110" s="286"/>
      <c r="AN110" s="286"/>
      <c r="AO110" s="286"/>
      <c r="AP110" s="286"/>
      <c r="AQ110" s="66"/>
      <c r="AR110" s="66"/>
      <c r="AS110" s="66"/>
      <c r="AT110" s="66"/>
      <c r="AU110" s="35">
        <f>SUM(AW110:BH110)</f>
        <v>1</v>
      </c>
      <c r="AV110" s="36">
        <f>SUM(J110:AU110)</f>
        <v>1</v>
      </c>
      <c r="AW110" s="50"/>
      <c r="AX110" s="70">
        <v>1</v>
      </c>
      <c r="AY110" s="70"/>
      <c r="AZ110" s="70"/>
      <c r="BA110" s="70"/>
      <c r="BB110" s="70"/>
      <c r="BC110" s="70"/>
      <c r="BD110" s="70"/>
      <c r="BE110" s="70"/>
      <c r="BF110" s="259"/>
      <c r="BG110" s="70"/>
      <c r="BH110" s="129"/>
    </row>
    <row r="111" spans="1:60" ht="13.5" thickBot="1">
      <c r="A111" s="32">
        <v>105</v>
      </c>
      <c r="B111" s="39">
        <f t="shared" si="1"/>
        <v>98</v>
      </c>
      <c r="C111" s="85">
        <f>AV111</f>
        <v>1</v>
      </c>
      <c r="D111" s="161"/>
      <c r="E111" s="90" t="s">
        <v>307</v>
      </c>
      <c r="F111" s="43"/>
      <c r="G111" s="43"/>
      <c r="H111" s="34">
        <f>IF(G111&gt;2001,10,IF(G111&gt;1999,12,IF(G111&gt;1997,14,IF(G111&gt;1995,16,0))))</f>
        <v>0</v>
      </c>
      <c r="I111" s="48"/>
      <c r="J111" s="156"/>
      <c r="K111" s="177"/>
      <c r="L111" s="64"/>
      <c r="M111" s="64"/>
      <c r="N111" s="17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249"/>
      <c r="AJ111" s="249"/>
      <c r="AK111" s="279"/>
      <c r="AL111" s="286"/>
      <c r="AM111" s="286"/>
      <c r="AN111" s="286"/>
      <c r="AO111" s="286"/>
      <c r="AP111" s="286"/>
      <c r="AQ111" s="66"/>
      <c r="AR111" s="66"/>
      <c r="AS111" s="66"/>
      <c r="AT111" s="66"/>
      <c r="AU111" s="35">
        <f>SUM(AW111:BH111)</f>
        <v>1</v>
      </c>
      <c r="AV111" s="36">
        <f>SUM(J111:AU111)</f>
        <v>1</v>
      </c>
      <c r="AW111" s="50"/>
      <c r="AX111" s="70">
        <v>1</v>
      </c>
      <c r="AY111" s="70"/>
      <c r="AZ111" s="70"/>
      <c r="BA111" s="70"/>
      <c r="BB111" s="70"/>
      <c r="BC111" s="70"/>
      <c r="BD111" s="70"/>
      <c r="BE111" s="70"/>
      <c r="BF111" s="259"/>
      <c r="BG111" s="70"/>
      <c r="BH111" s="129"/>
    </row>
    <row r="112" spans="1:60" ht="13.5" thickBot="1">
      <c r="A112" s="38">
        <v>106</v>
      </c>
      <c r="B112" s="39">
        <f t="shared" si="1"/>
        <v>98</v>
      </c>
      <c r="C112" s="85">
        <f>AV112</f>
        <v>1</v>
      </c>
      <c r="D112" s="161"/>
      <c r="E112" s="90" t="s">
        <v>324</v>
      </c>
      <c r="F112" s="43"/>
      <c r="G112" s="43"/>
      <c r="H112" s="34">
        <f>IF(G112&gt;2001,10,IF(G112&gt;1999,12,IF(G112&gt;1997,14,IF(G112&gt;1995,16,0))))</f>
        <v>0</v>
      </c>
      <c r="I112" s="48"/>
      <c r="J112" s="156"/>
      <c r="K112" s="177"/>
      <c r="L112" s="64"/>
      <c r="M112" s="64"/>
      <c r="N112" s="17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249"/>
      <c r="AJ112" s="249"/>
      <c r="AK112" s="279"/>
      <c r="AL112" s="286"/>
      <c r="AM112" s="286"/>
      <c r="AN112" s="286"/>
      <c r="AO112" s="286"/>
      <c r="AP112" s="286"/>
      <c r="AQ112" s="66"/>
      <c r="AR112" s="66"/>
      <c r="AS112" s="66"/>
      <c r="AT112" s="66"/>
      <c r="AU112" s="35">
        <f>SUM(AW112:BH112)</f>
        <v>1</v>
      </c>
      <c r="AV112" s="36">
        <f>SUM(J112:AU112)</f>
        <v>1</v>
      </c>
      <c r="AW112" s="50"/>
      <c r="AX112" s="70"/>
      <c r="AY112" s="70">
        <v>1</v>
      </c>
      <c r="AZ112" s="70"/>
      <c r="BA112" s="70"/>
      <c r="BB112" s="70"/>
      <c r="BC112" s="70"/>
      <c r="BD112" s="70"/>
      <c r="BE112" s="70"/>
      <c r="BF112" s="259"/>
      <c r="BG112" s="70"/>
      <c r="BH112" s="129"/>
    </row>
    <row r="113" spans="1:60" ht="13.5" thickBot="1">
      <c r="A113" s="32">
        <v>107</v>
      </c>
      <c r="B113" s="39">
        <f t="shared" si="1"/>
        <v>107</v>
      </c>
      <c r="C113" s="85">
        <f>AV113</f>
        <v>0</v>
      </c>
      <c r="D113" s="161"/>
      <c r="E113" s="89" t="s">
        <v>11</v>
      </c>
      <c r="F113" s="40" t="s">
        <v>9</v>
      </c>
      <c r="G113" s="40">
        <v>1999</v>
      </c>
      <c r="H113" s="34">
        <f>IF(G113&gt;2001,10,IF(G113&gt;1999,12,IF(G113&gt;1997,14,IF(G113&gt;1995,16,0))))</f>
        <v>14</v>
      </c>
      <c r="I113" s="42" t="s">
        <v>142</v>
      </c>
      <c r="J113" s="152"/>
      <c r="K113" s="177"/>
      <c r="L113" s="64"/>
      <c r="M113" s="64"/>
      <c r="N113" s="17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249"/>
      <c r="AJ113" s="249"/>
      <c r="AK113" s="279"/>
      <c r="AL113" s="286"/>
      <c r="AM113" s="286"/>
      <c r="AN113" s="286"/>
      <c r="AO113" s="286"/>
      <c r="AP113" s="286"/>
      <c r="AQ113" s="66"/>
      <c r="AR113" s="66"/>
      <c r="AS113" s="66"/>
      <c r="AT113" s="66"/>
      <c r="AU113" s="35">
        <f>SUM(AW113:BH113)</f>
        <v>0</v>
      </c>
      <c r="AV113" s="36">
        <f>SUM(J113:AU113)</f>
        <v>0</v>
      </c>
      <c r="AW113" s="50"/>
      <c r="AX113" s="70"/>
      <c r="AY113" s="69"/>
      <c r="AZ113" s="70"/>
      <c r="BA113" s="70"/>
      <c r="BB113" s="70"/>
      <c r="BC113" s="70"/>
      <c r="BD113" s="70"/>
      <c r="BE113" s="70"/>
      <c r="BF113" s="259"/>
      <c r="BG113" s="70"/>
      <c r="BH113" s="129"/>
    </row>
    <row r="114" spans="1:60" ht="13.5" thickBot="1">
      <c r="A114" s="38">
        <v>108</v>
      </c>
      <c r="B114" s="39">
        <f t="shared" si="1"/>
        <v>107</v>
      </c>
      <c r="C114" s="85">
        <f>AV114</f>
        <v>0</v>
      </c>
      <c r="D114" s="161"/>
      <c r="E114" s="89" t="s">
        <v>12</v>
      </c>
      <c r="F114" s="40" t="s">
        <v>9</v>
      </c>
      <c r="G114" s="40">
        <v>1998</v>
      </c>
      <c r="H114" s="34">
        <f>IF(G114&gt;2001,10,IF(G114&gt;1999,12,IF(G114&gt;1997,14,IF(G114&gt;1995,16,0))))</f>
        <v>14</v>
      </c>
      <c r="I114" s="42" t="s">
        <v>142</v>
      </c>
      <c r="J114" s="152"/>
      <c r="K114" s="177"/>
      <c r="L114" s="64"/>
      <c r="M114" s="64"/>
      <c r="N114" s="17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249"/>
      <c r="AJ114" s="249"/>
      <c r="AK114" s="279"/>
      <c r="AL114" s="286"/>
      <c r="AM114" s="286"/>
      <c r="AN114" s="286"/>
      <c r="AO114" s="286"/>
      <c r="AP114" s="286"/>
      <c r="AQ114" s="66"/>
      <c r="AR114" s="66"/>
      <c r="AS114" s="66"/>
      <c r="AT114" s="66"/>
      <c r="AU114" s="35">
        <f>SUM(AW114:BH114)</f>
        <v>0</v>
      </c>
      <c r="AV114" s="36">
        <f>SUM(J114:AU114)</f>
        <v>0</v>
      </c>
      <c r="AW114" s="50"/>
      <c r="AX114" s="70"/>
      <c r="AY114" s="70"/>
      <c r="AZ114" s="70"/>
      <c r="BA114" s="70"/>
      <c r="BB114" s="70"/>
      <c r="BC114" s="70"/>
      <c r="BD114" s="70"/>
      <c r="BE114" s="70"/>
      <c r="BF114" s="259"/>
      <c r="BG114" s="70"/>
      <c r="BH114" s="129"/>
    </row>
    <row r="115" spans="1:60" ht="13.5" thickBot="1">
      <c r="A115" s="32">
        <v>109</v>
      </c>
      <c r="B115" s="39">
        <f t="shared" si="1"/>
        <v>107</v>
      </c>
      <c r="C115" s="85">
        <f>AV115</f>
        <v>0</v>
      </c>
      <c r="D115" s="161"/>
      <c r="E115" s="89" t="s">
        <v>290</v>
      </c>
      <c r="F115" s="40" t="s">
        <v>9</v>
      </c>
      <c r="G115" s="43">
        <v>1996</v>
      </c>
      <c r="H115" s="34">
        <f>IF(G115&gt;2001,10,IF(G115&gt;1999,12,IF(G115&gt;1997,14,IF(G115&gt;1995,16,0))))</f>
        <v>16</v>
      </c>
      <c r="I115" s="48" t="s">
        <v>143</v>
      </c>
      <c r="J115" s="155"/>
      <c r="K115" s="177"/>
      <c r="L115" s="64"/>
      <c r="M115" s="64"/>
      <c r="N115" s="17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249"/>
      <c r="AJ115" s="249"/>
      <c r="AK115" s="279"/>
      <c r="AL115" s="286"/>
      <c r="AM115" s="286"/>
      <c r="AN115" s="286"/>
      <c r="AO115" s="286"/>
      <c r="AP115" s="286"/>
      <c r="AQ115" s="66"/>
      <c r="AR115" s="66"/>
      <c r="AS115" s="66"/>
      <c r="AT115" s="66"/>
      <c r="AU115" s="35">
        <f>SUM(AW115:BH115)</f>
        <v>0</v>
      </c>
      <c r="AV115" s="36">
        <f>SUM(J115:AU115)</f>
        <v>0</v>
      </c>
      <c r="AW115" s="50"/>
      <c r="AX115" s="70"/>
      <c r="AY115" s="70"/>
      <c r="AZ115" s="70"/>
      <c r="BA115" s="70"/>
      <c r="BB115" s="70"/>
      <c r="BC115" s="70"/>
      <c r="BD115" s="70"/>
      <c r="BE115" s="70"/>
      <c r="BF115" s="259"/>
      <c r="BG115" s="70"/>
      <c r="BH115" s="129"/>
    </row>
    <row r="116" spans="1:60" ht="13.5" thickBot="1">
      <c r="A116" s="38">
        <v>110</v>
      </c>
      <c r="B116" s="39">
        <f t="shared" si="1"/>
        <v>107</v>
      </c>
      <c r="C116" s="85">
        <f>AV116</f>
        <v>0</v>
      </c>
      <c r="D116" s="161"/>
      <c r="E116" s="233" t="s">
        <v>338</v>
      </c>
      <c r="F116" s="40" t="s">
        <v>19</v>
      </c>
      <c r="G116" s="237">
        <v>2001</v>
      </c>
      <c r="H116" s="34">
        <f>IF(G116&gt;2001,10,IF(G116&gt;1999,12,IF(G116&gt;1997,14,IF(G116&gt;1995,16,0))))</f>
        <v>12</v>
      </c>
      <c r="I116" s="239"/>
      <c r="J116" s="211"/>
      <c r="K116" s="205"/>
      <c r="L116" s="64"/>
      <c r="M116" s="64"/>
      <c r="N116" s="206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250"/>
      <c r="AJ116" s="250"/>
      <c r="AK116" s="281"/>
      <c r="AL116" s="287"/>
      <c r="AM116" s="287"/>
      <c r="AN116" s="287"/>
      <c r="AO116" s="287"/>
      <c r="AP116" s="287"/>
      <c r="AQ116" s="67"/>
      <c r="AR116" s="67"/>
      <c r="AS116" s="67"/>
      <c r="AT116" s="67"/>
      <c r="AU116" s="35">
        <f>SUM(AW116:BH116)</f>
        <v>0</v>
      </c>
      <c r="AV116" s="36">
        <f>SUM(J116:AU116)</f>
        <v>0</v>
      </c>
      <c r="AW116" s="50"/>
      <c r="AX116" s="70"/>
      <c r="AY116" s="70"/>
      <c r="AZ116" s="70"/>
      <c r="BA116" s="70"/>
      <c r="BB116" s="70"/>
      <c r="BC116" s="70"/>
      <c r="BD116" s="70"/>
      <c r="BE116" s="70"/>
      <c r="BF116" s="259"/>
      <c r="BG116" s="70"/>
      <c r="BH116" s="129"/>
    </row>
    <row r="117" spans="1:60" ht="13.5" thickBot="1">
      <c r="A117" s="32">
        <v>111</v>
      </c>
      <c r="B117" s="39">
        <f t="shared" si="1"/>
        <v>107</v>
      </c>
      <c r="C117" s="85">
        <f>AV117</f>
        <v>0</v>
      </c>
      <c r="D117" s="161"/>
      <c r="E117" s="90" t="s">
        <v>292</v>
      </c>
      <c r="F117" s="43" t="s">
        <v>19</v>
      </c>
      <c r="G117" s="46">
        <v>1997</v>
      </c>
      <c r="H117" s="34">
        <f>IF(G117&gt;2001,10,IF(G117&gt;1999,12,IF(G117&gt;1997,14,IF(G117&gt;1995,16,0))))</f>
        <v>16</v>
      </c>
      <c r="I117" s="48"/>
      <c r="J117" s="211"/>
      <c r="K117" s="179"/>
      <c r="L117" s="64"/>
      <c r="M117" s="64"/>
      <c r="N117" s="17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6"/>
      <c r="AG117" s="66"/>
      <c r="AH117" s="66"/>
      <c r="AI117" s="249"/>
      <c r="AJ117" s="249"/>
      <c r="AK117" s="279"/>
      <c r="AL117" s="286"/>
      <c r="AM117" s="286"/>
      <c r="AN117" s="286"/>
      <c r="AO117" s="286"/>
      <c r="AP117" s="286"/>
      <c r="AQ117" s="66"/>
      <c r="AR117" s="66"/>
      <c r="AS117" s="66"/>
      <c r="AT117" s="66"/>
      <c r="AU117" s="35">
        <f>SUM(AW117:BH117)</f>
        <v>0</v>
      </c>
      <c r="AV117" s="36">
        <f>SUM(J117:AU117)</f>
        <v>0</v>
      </c>
      <c r="AW117" s="37"/>
      <c r="AX117" s="69"/>
      <c r="AY117" s="70"/>
      <c r="AZ117" s="69"/>
      <c r="BA117" s="69"/>
      <c r="BB117" s="69"/>
      <c r="BC117" s="69"/>
      <c r="BD117" s="69"/>
      <c r="BE117" s="69"/>
      <c r="BF117" s="261"/>
      <c r="BG117" s="69"/>
      <c r="BH117" s="129"/>
    </row>
    <row r="118" spans="1:60" ht="13.5" thickBot="1">
      <c r="A118" s="38">
        <v>112</v>
      </c>
      <c r="B118" s="39">
        <f t="shared" si="1"/>
        <v>107</v>
      </c>
      <c r="C118" s="85">
        <f>AV118</f>
        <v>0</v>
      </c>
      <c r="D118" s="161"/>
      <c r="E118" s="90" t="s">
        <v>224</v>
      </c>
      <c r="F118" s="43" t="s">
        <v>9</v>
      </c>
      <c r="G118" s="46">
        <v>1996</v>
      </c>
      <c r="H118" s="34">
        <f>IF(G118&gt;2001,10,IF(G118&gt;1999,12,IF(G118&gt;1997,14,IF(G118&gt;1995,16,0))))</f>
        <v>16</v>
      </c>
      <c r="I118" s="48"/>
      <c r="J118" s="211"/>
      <c r="K118" s="179"/>
      <c r="L118" s="64"/>
      <c r="M118" s="64"/>
      <c r="N118" s="17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6"/>
      <c r="AG118" s="66"/>
      <c r="AH118" s="66"/>
      <c r="AI118" s="249"/>
      <c r="AJ118" s="249"/>
      <c r="AK118" s="279"/>
      <c r="AL118" s="286"/>
      <c r="AM118" s="286"/>
      <c r="AN118" s="286"/>
      <c r="AO118" s="286"/>
      <c r="AP118" s="286"/>
      <c r="AQ118" s="66"/>
      <c r="AR118" s="66"/>
      <c r="AS118" s="66"/>
      <c r="AT118" s="66"/>
      <c r="AU118" s="35">
        <f>SUM(AW118:BH118)</f>
        <v>0</v>
      </c>
      <c r="AV118" s="36">
        <f>SUM(J118:AU118)</f>
        <v>0</v>
      </c>
      <c r="AW118" s="50"/>
      <c r="AX118" s="70"/>
      <c r="AY118" s="70"/>
      <c r="AZ118" s="70"/>
      <c r="BA118" s="70"/>
      <c r="BB118" s="70"/>
      <c r="BC118" s="70"/>
      <c r="BD118" s="70"/>
      <c r="BE118" s="70"/>
      <c r="BF118" s="259"/>
      <c r="BG118" s="70"/>
      <c r="BH118" s="130"/>
    </row>
    <row r="119" spans="1:60" ht="13.5" thickBot="1">
      <c r="A119" s="32">
        <v>113</v>
      </c>
      <c r="B119" s="39">
        <f t="shared" si="1"/>
        <v>107</v>
      </c>
      <c r="C119" s="85">
        <f>AV119</f>
        <v>0</v>
      </c>
      <c r="D119" s="161"/>
      <c r="E119" s="90" t="s">
        <v>180</v>
      </c>
      <c r="F119" s="43" t="s">
        <v>19</v>
      </c>
      <c r="G119" s="43">
        <v>1996</v>
      </c>
      <c r="H119" s="34">
        <f>IF(G119&gt;2001,10,IF(G119&gt;1999,12,IF(G119&gt;1997,14,IF(G119&gt;1995,16,0))))</f>
        <v>16</v>
      </c>
      <c r="I119" s="48"/>
      <c r="J119" s="155"/>
      <c r="K119" s="177"/>
      <c r="L119" s="64"/>
      <c r="M119" s="64"/>
      <c r="N119" s="17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249"/>
      <c r="AJ119" s="249"/>
      <c r="AK119" s="279"/>
      <c r="AL119" s="286"/>
      <c r="AM119" s="286"/>
      <c r="AN119" s="286"/>
      <c r="AO119" s="286"/>
      <c r="AP119" s="286"/>
      <c r="AQ119" s="66"/>
      <c r="AR119" s="66"/>
      <c r="AS119" s="66"/>
      <c r="AT119" s="66"/>
      <c r="AU119" s="35">
        <f>SUM(AW119:BH119)</f>
        <v>0</v>
      </c>
      <c r="AV119" s="36">
        <f>SUM(J119:AU119)</f>
        <v>0</v>
      </c>
      <c r="AW119" s="37"/>
      <c r="AX119" s="69"/>
      <c r="AY119" s="70"/>
      <c r="AZ119" s="69"/>
      <c r="BA119" s="69"/>
      <c r="BB119" s="69"/>
      <c r="BC119" s="69"/>
      <c r="BD119" s="69"/>
      <c r="BE119" s="69"/>
      <c r="BF119" s="261"/>
      <c r="BG119" s="69"/>
      <c r="BH119" s="129"/>
    </row>
    <row r="120" spans="1:60" ht="13.5" thickBot="1">
      <c r="A120" s="38">
        <v>114</v>
      </c>
      <c r="B120" s="39">
        <f t="shared" si="1"/>
        <v>107</v>
      </c>
      <c r="C120" s="85">
        <f>AV120</f>
        <v>0</v>
      </c>
      <c r="D120" s="161"/>
      <c r="E120" s="89" t="s">
        <v>30</v>
      </c>
      <c r="F120" s="40" t="s">
        <v>9</v>
      </c>
      <c r="G120" s="40">
        <v>1996</v>
      </c>
      <c r="H120" s="34">
        <f>IF(G120&gt;2001,10,IF(G120&gt;1999,12,IF(G120&gt;1997,14,IF(G120&gt;1995,16,0))))</f>
        <v>16</v>
      </c>
      <c r="I120" s="42">
        <v>3</v>
      </c>
      <c r="J120" s="155"/>
      <c r="K120" s="177"/>
      <c r="L120" s="64"/>
      <c r="M120" s="64"/>
      <c r="N120" s="17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249"/>
      <c r="AJ120" s="249"/>
      <c r="AK120" s="279"/>
      <c r="AL120" s="286"/>
      <c r="AM120" s="286"/>
      <c r="AN120" s="286"/>
      <c r="AO120" s="286"/>
      <c r="AP120" s="286"/>
      <c r="AQ120" s="66"/>
      <c r="AR120" s="66"/>
      <c r="AS120" s="66"/>
      <c r="AT120" s="66"/>
      <c r="AU120" s="35">
        <f>SUM(AW120:BH120)</f>
        <v>0</v>
      </c>
      <c r="AV120" s="36">
        <f>SUM(J120:AU120)</f>
        <v>0</v>
      </c>
      <c r="AW120" s="50"/>
      <c r="AX120" s="70"/>
      <c r="AY120" s="70"/>
      <c r="AZ120" s="70"/>
      <c r="BA120" s="70"/>
      <c r="BB120" s="70"/>
      <c r="BC120" s="70"/>
      <c r="BD120" s="70"/>
      <c r="BE120" s="70"/>
      <c r="BF120" s="259"/>
      <c r="BG120" s="70"/>
      <c r="BH120" s="129"/>
    </row>
    <row r="121" spans="1:60" ht="13.5" thickBot="1">
      <c r="A121" s="32">
        <v>115</v>
      </c>
      <c r="B121" s="39">
        <f t="shared" si="1"/>
        <v>107</v>
      </c>
      <c r="C121" s="85">
        <f>AV121</f>
        <v>0</v>
      </c>
      <c r="D121" s="161"/>
      <c r="E121" s="90" t="s">
        <v>221</v>
      </c>
      <c r="F121" s="43" t="s">
        <v>9</v>
      </c>
      <c r="G121" s="43">
        <v>1997</v>
      </c>
      <c r="H121" s="34">
        <f>IF(G121&gt;2001,10,IF(G121&gt;1999,12,IF(G121&gt;1997,14,IF(G121&gt;1995,16,0))))</f>
        <v>16</v>
      </c>
      <c r="I121" s="48"/>
      <c r="J121" s="155"/>
      <c r="K121" s="177"/>
      <c r="L121" s="64"/>
      <c r="M121" s="64"/>
      <c r="N121" s="17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249"/>
      <c r="AJ121" s="249"/>
      <c r="AK121" s="279"/>
      <c r="AL121" s="286"/>
      <c r="AM121" s="286"/>
      <c r="AN121" s="286"/>
      <c r="AO121" s="286"/>
      <c r="AP121" s="286"/>
      <c r="AQ121" s="66"/>
      <c r="AR121" s="66"/>
      <c r="AS121" s="66"/>
      <c r="AT121" s="66"/>
      <c r="AU121" s="35">
        <f>SUM(AW121:BH121)</f>
        <v>0</v>
      </c>
      <c r="AV121" s="36">
        <f>SUM(J121:AU121)</f>
        <v>0</v>
      </c>
      <c r="AW121" s="50"/>
      <c r="AX121" s="70"/>
      <c r="AY121" s="70"/>
      <c r="AZ121" s="70"/>
      <c r="BA121" s="70"/>
      <c r="BB121" s="70"/>
      <c r="BC121" s="70"/>
      <c r="BD121" s="70"/>
      <c r="BE121" s="70"/>
      <c r="BF121" s="259"/>
      <c r="BG121" s="70"/>
      <c r="BH121" s="129"/>
    </row>
    <row r="122" spans="1:60" ht="13.5" thickBot="1">
      <c r="A122" s="38">
        <v>116</v>
      </c>
      <c r="B122" s="39">
        <f t="shared" si="1"/>
        <v>107</v>
      </c>
      <c r="C122" s="85">
        <f>AV122</f>
        <v>0</v>
      </c>
      <c r="D122" s="161"/>
      <c r="E122" s="89" t="s">
        <v>139</v>
      </c>
      <c r="F122" s="40" t="s">
        <v>9</v>
      </c>
      <c r="G122" s="43">
        <v>1998</v>
      </c>
      <c r="H122" s="34">
        <f>IF(G122&gt;2001,10,IF(G122&gt;1999,12,IF(G122&gt;1997,14,IF(G122&gt;1995,16,0))))</f>
        <v>14</v>
      </c>
      <c r="I122" s="48"/>
      <c r="J122" s="155"/>
      <c r="K122" s="177"/>
      <c r="L122" s="64"/>
      <c r="M122" s="64"/>
      <c r="N122" s="17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249"/>
      <c r="AJ122" s="249"/>
      <c r="AK122" s="279"/>
      <c r="AL122" s="286"/>
      <c r="AM122" s="286"/>
      <c r="AN122" s="286"/>
      <c r="AO122" s="286"/>
      <c r="AP122" s="286"/>
      <c r="AQ122" s="66"/>
      <c r="AR122" s="66"/>
      <c r="AS122" s="66"/>
      <c r="AT122" s="66"/>
      <c r="AU122" s="35">
        <f>SUM(AW122:BH122)</f>
        <v>0</v>
      </c>
      <c r="AV122" s="36">
        <f>SUM(J122:AU122)</f>
        <v>0</v>
      </c>
      <c r="AW122" s="50"/>
      <c r="AX122" s="70"/>
      <c r="AY122" s="70"/>
      <c r="AZ122" s="70"/>
      <c r="BA122" s="70"/>
      <c r="BB122" s="70"/>
      <c r="BC122" s="70"/>
      <c r="BD122" s="70"/>
      <c r="BE122" s="70"/>
      <c r="BF122" s="259"/>
      <c r="BG122" s="70"/>
      <c r="BH122" s="129"/>
    </row>
    <row r="123" spans="1:60" ht="13.5" thickBot="1">
      <c r="A123" s="32">
        <v>117</v>
      </c>
      <c r="B123" s="39">
        <f t="shared" si="1"/>
        <v>107</v>
      </c>
      <c r="C123" s="85">
        <f>AV123</f>
        <v>0</v>
      </c>
      <c r="D123" s="161"/>
      <c r="E123" s="90" t="s">
        <v>219</v>
      </c>
      <c r="F123" s="43" t="s">
        <v>9</v>
      </c>
      <c r="G123" s="43">
        <v>1997</v>
      </c>
      <c r="H123" s="34">
        <f>IF(G123&gt;2001,10,IF(G123&gt;1999,12,IF(G123&gt;1997,14,IF(G123&gt;1995,16,0))))</f>
        <v>16</v>
      </c>
      <c r="I123" s="48"/>
      <c r="J123" s="155"/>
      <c r="K123" s="177"/>
      <c r="L123" s="64"/>
      <c r="M123" s="64"/>
      <c r="N123" s="17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249"/>
      <c r="AJ123" s="249"/>
      <c r="AK123" s="279"/>
      <c r="AL123" s="286"/>
      <c r="AM123" s="286"/>
      <c r="AN123" s="286"/>
      <c r="AO123" s="286"/>
      <c r="AP123" s="286"/>
      <c r="AQ123" s="66"/>
      <c r="AR123" s="66"/>
      <c r="AS123" s="66"/>
      <c r="AT123" s="66"/>
      <c r="AU123" s="35">
        <f>SUM(AW123:BH123)</f>
        <v>0</v>
      </c>
      <c r="AV123" s="36">
        <f>SUM(J123:AU123)</f>
        <v>0</v>
      </c>
      <c r="AW123" s="50"/>
      <c r="AX123" s="70"/>
      <c r="AY123" s="69"/>
      <c r="AZ123" s="70"/>
      <c r="BA123" s="70"/>
      <c r="BB123" s="70"/>
      <c r="BC123" s="70"/>
      <c r="BD123" s="70"/>
      <c r="BE123" s="70"/>
      <c r="BF123" s="259"/>
      <c r="BG123" s="70"/>
      <c r="BH123" s="129"/>
    </row>
    <row r="124" spans="1:60" ht="13.5" thickBot="1">
      <c r="A124" s="38">
        <v>118</v>
      </c>
      <c r="B124" s="39">
        <f t="shared" si="1"/>
        <v>107</v>
      </c>
      <c r="C124" s="85">
        <f>AV124</f>
        <v>0</v>
      </c>
      <c r="D124" s="161"/>
      <c r="E124" s="89" t="s">
        <v>217</v>
      </c>
      <c r="F124" s="40" t="s">
        <v>9</v>
      </c>
      <c r="G124" s="43">
        <v>1997</v>
      </c>
      <c r="H124" s="34">
        <f>IF(G124&gt;2001,10,IF(G124&gt;1999,12,IF(G124&gt;1997,14,IF(G124&gt;1995,16,0))))</f>
        <v>16</v>
      </c>
      <c r="I124" s="48"/>
      <c r="J124" s="155"/>
      <c r="K124" s="177"/>
      <c r="L124" s="64"/>
      <c r="M124" s="64"/>
      <c r="N124" s="17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249"/>
      <c r="AJ124" s="249"/>
      <c r="AK124" s="279"/>
      <c r="AL124" s="286"/>
      <c r="AM124" s="286"/>
      <c r="AN124" s="286"/>
      <c r="AO124" s="286"/>
      <c r="AP124" s="286"/>
      <c r="AQ124" s="66"/>
      <c r="AR124" s="66"/>
      <c r="AS124" s="66"/>
      <c r="AT124" s="66"/>
      <c r="AU124" s="35">
        <f>SUM(AW124:BH124)</f>
        <v>0</v>
      </c>
      <c r="AV124" s="36">
        <f>SUM(J124:AU124)</f>
        <v>0</v>
      </c>
      <c r="AW124" s="50"/>
      <c r="AX124" s="70"/>
      <c r="AY124" s="70"/>
      <c r="AZ124" s="70"/>
      <c r="BA124" s="70"/>
      <c r="BB124" s="70"/>
      <c r="BC124" s="70"/>
      <c r="BD124" s="70"/>
      <c r="BE124" s="70"/>
      <c r="BF124" s="259"/>
      <c r="BG124" s="70"/>
      <c r="BH124" s="129"/>
    </row>
    <row r="125" spans="1:60" ht="13.5" thickBot="1">
      <c r="A125" s="32">
        <v>119</v>
      </c>
      <c r="B125" s="39">
        <f t="shared" si="1"/>
        <v>107</v>
      </c>
      <c r="C125" s="85">
        <f>AV125</f>
        <v>0</v>
      </c>
      <c r="D125" s="161"/>
      <c r="E125" s="90" t="s">
        <v>206</v>
      </c>
      <c r="F125" s="43" t="s">
        <v>9</v>
      </c>
      <c r="G125" s="43">
        <v>2001</v>
      </c>
      <c r="H125" s="34">
        <f>IF(G125&gt;2001,10,IF(G125&gt;1999,12,IF(G125&gt;1997,14,IF(G125&gt;1995,16,0))))</f>
        <v>12</v>
      </c>
      <c r="I125" s="48"/>
      <c r="J125" s="155"/>
      <c r="K125" s="177"/>
      <c r="L125" s="64"/>
      <c r="M125" s="64"/>
      <c r="N125" s="17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249"/>
      <c r="AJ125" s="249"/>
      <c r="AK125" s="279"/>
      <c r="AL125" s="286"/>
      <c r="AM125" s="286"/>
      <c r="AN125" s="286"/>
      <c r="AO125" s="286"/>
      <c r="AP125" s="286"/>
      <c r="AQ125" s="66"/>
      <c r="AR125" s="66"/>
      <c r="AS125" s="66"/>
      <c r="AT125" s="66"/>
      <c r="AU125" s="35">
        <f>SUM(AW125:BH125)</f>
        <v>0</v>
      </c>
      <c r="AV125" s="36">
        <f>SUM(J125:AU125)</f>
        <v>0</v>
      </c>
      <c r="AW125" s="50"/>
      <c r="AX125" s="70"/>
      <c r="AY125" s="70"/>
      <c r="AZ125" s="70"/>
      <c r="BA125" s="70"/>
      <c r="BB125" s="70"/>
      <c r="BC125" s="70"/>
      <c r="BD125" s="70"/>
      <c r="BE125" s="70"/>
      <c r="BF125" s="259"/>
      <c r="BG125" s="70"/>
      <c r="BH125" s="129"/>
    </row>
    <row r="126" spans="1:60" ht="13.5" thickBot="1">
      <c r="A126" s="38">
        <v>120</v>
      </c>
      <c r="B126" s="39">
        <f t="shared" si="1"/>
        <v>107</v>
      </c>
      <c r="C126" s="85">
        <f>AV126</f>
        <v>0</v>
      </c>
      <c r="D126" s="161"/>
      <c r="E126" s="89" t="s">
        <v>165</v>
      </c>
      <c r="F126" s="40" t="s">
        <v>9</v>
      </c>
      <c r="G126" s="40">
        <v>1999</v>
      </c>
      <c r="H126" s="34">
        <f>IF(G126&gt;2001,10,IF(G126&gt;1999,12,IF(G126&gt;1997,14,IF(G126&gt;1995,16,0))))</f>
        <v>14</v>
      </c>
      <c r="I126" s="42"/>
      <c r="J126" s="155"/>
      <c r="K126" s="177"/>
      <c r="L126" s="64"/>
      <c r="M126" s="64"/>
      <c r="N126" s="17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249"/>
      <c r="AJ126" s="249"/>
      <c r="AK126" s="279"/>
      <c r="AL126" s="286"/>
      <c r="AM126" s="286"/>
      <c r="AN126" s="286"/>
      <c r="AO126" s="286"/>
      <c r="AP126" s="286"/>
      <c r="AQ126" s="66"/>
      <c r="AR126" s="66"/>
      <c r="AS126" s="66"/>
      <c r="AT126" s="66"/>
      <c r="AU126" s="35">
        <f>SUM(AW126:BH126)</f>
        <v>0</v>
      </c>
      <c r="AV126" s="36">
        <f>SUM(J126:AU126)</f>
        <v>0</v>
      </c>
      <c r="AW126" s="50"/>
      <c r="AX126" s="70"/>
      <c r="AY126" s="70"/>
      <c r="AZ126" s="70"/>
      <c r="BA126" s="70"/>
      <c r="BB126" s="70"/>
      <c r="BC126" s="70"/>
      <c r="BD126" s="70"/>
      <c r="BE126" s="70"/>
      <c r="BF126" s="259"/>
      <c r="BG126" s="70"/>
      <c r="BH126" s="129"/>
    </row>
    <row r="127" spans="1:60" ht="13.5" thickBot="1">
      <c r="A127" s="32">
        <v>121</v>
      </c>
      <c r="B127" s="39">
        <f t="shared" si="1"/>
        <v>107</v>
      </c>
      <c r="C127" s="85">
        <f>AV127</f>
        <v>0</v>
      </c>
      <c r="D127" s="161"/>
      <c r="E127" s="90" t="s">
        <v>210</v>
      </c>
      <c r="F127" s="43" t="s">
        <v>9</v>
      </c>
      <c r="G127" s="43">
        <v>2001</v>
      </c>
      <c r="H127" s="34">
        <f>IF(G127&gt;2001,10,IF(G127&gt;1999,12,IF(G127&gt;1997,14,IF(G127&gt;1995,16,0))))</f>
        <v>12</v>
      </c>
      <c r="I127" s="48"/>
      <c r="J127" s="155"/>
      <c r="K127" s="177"/>
      <c r="L127" s="64"/>
      <c r="M127" s="64"/>
      <c r="N127" s="17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249"/>
      <c r="AJ127" s="249"/>
      <c r="AK127" s="279"/>
      <c r="AL127" s="286"/>
      <c r="AM127" s="286"/>
      <c r="AN127" s="286"/>
      <c r="AO127" s="286"/>
      <c r="AP127" s="286"/>
      <c r="AQ127" s="66"/>
      <c r="AR127" s="66"/>
      <c r="AS127" s="66"/>
      <c r="AT127" s="66"/>
      <c r="AU127" s="35">
        <f>SUM(AW127:BH127)</f>
        <v>0</v>
      </c>
      <c r="AV127" s="36">
        <f>SUM(J127:AU127)</f>
        <v>0</v>
      </c>
      <c r="AW127" s="50"/>
      <c r="AX127" s="70"/>
      <c r="AY127" s="70"/>
      <c r="AZ127" s="70"/>
      <c r="BA127" s="70"/>
      <c r="BB127" s="70"/>
      <c r="BC127" s="70"/>
      <c r="BD127" s="70"/>
      <c r="BE127" s="70"/>
      <c r="BF127" s="259"/>
      <c r="BG127" s="70"/>
      <c r="BH127" s="129"/>
    </row>
    <row r="128" spans="1:60" ht="13.5" thickBot="1">
      <c r="A128" s="38">
        <v>122</v>
      </c>
      <c r="B128" s="39">
        <f t="shared" si="1"/>
        <v>107</v>
      </c>
      <c r="C128" s="85">
        <f>AV128</f>
        <v>0</v>
      </c>
      <c r="D128" s="161"/>
      <c r="E128" s="90" t="s">
        <v>127</v>
      </c>
      <c r="F128" s="43" t="s">
        <v>9</v>
      </c>
      <c r="G128" s="43">
        <v>1996</v>
      </c>
      <c r="H128" s="34">
        <f>IF(G128&gt;2001,10,IF(G128&gt;1999,12,IF(G128&gt;1997,14,IF(G128&gt;1995,16,0))))</f>
        <v>16</v>
      </c>
      <c r="I128" s="48" t="s">
        <v>143</v>
      </c>
      <c r="J128" s="155"/>
      <c r="K128" s="177"/>
      <c r="L128" s="64"/>
      <c r="M128" s="64"/>
      <c r="N128" s="17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249"/>
      <c r="AJ128" s="249"/>
      <c r="AK128" s="279"/>
      <c r="AL128" s="286"/>
      <c r="AM128" s="286"/>
      <c r="AN128" s="286"/>
      <c r="AO128" s="286"/>
      <c r="AP128" s="286"/>
      <c r="AQ128" s="66"/>
      <c r="AR128" s="66"/>
      <c r="AS128" s="66"/>
      <c r="AT128" s="66"/>
      <c r="AU128" s="35">
        <f>SUM(AW128:BH128)</f>
        <v>0</v>
      </c>
      <c r="AV128" s="36">
        <f>SUM(J128:AU128)</f>
        <v>0</v>
      </c>
      <c r="AW128" s="50"/>
      <c r="AX128" s="70"/>
      <c r="AY128" s="70"/>
      <c r="AZ128" s="70"/>
      <c r="BA128" s="70"/>
      <c r="BB128" s="70"/>
      <c r="BC128" s="70"/>
      <c r="BD128" s="70"/>
      <c r="BE128" s="70"/>
      <c r="BF128" s="259"/>
      <c r="BG128" s="70"/>
      <c r="BH128" s="129"/>
    </row>
    <row r="129" spans="1:60" ht="13.5" thickBot="1">
      <c r="A129" s="32">
        <v>123</v>
      </c>
      <c r="B129" s="39">
        <f t="shared" si="1"/>
        <v>107</v>
      </c>
      <c r="C129" s="85">
        <f>AV129</f>
        <v>0</v>
      </c>
      <c r="D129" s="161"/>
      <c r="E129" s="90" t="s">
        <v>152</v>
      </c>
      <c r="F129" s="43" t="s">
        <v>149</v>
      </c>
      <c r="G129" s="43">
        <v>1998</v>
      </c>
      <c r="H129" s="34">
        <f>IF(G129&gt;2001,10,IF(G129&gt;1999,12,IF(G129&gt;1997,14,IF(G129&gt;1995,16,0))))</f>
        <v>14</v>
      </c>
      <c r="I129" s="48"/>
      <c r="J129" s="157"/>
      <c r="K129" s="177"/>
      <c r="L129" s="64"/>
      <c r="M129" s="64"/>
      <c r="N129" s="17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249"/>
      <c r="AJ129" s="249"/>
      <c r="AK129" s="279"/>
      <c r="AL129" s="286"/>
      <c r="AM129" s="286"/>
      <c r="AN129" s="286"/>
      <c r="AO129" s="286"/>
      <c r="AP129" s="286"/>
      <c r="AQ129" s="66"/>
      <c r="AR129" s="66"/>
      <c r="AS129" s="66"/>
      <c r="AT129" s="66"/>
      <c r="AU129" s="35">
        <f>SUM(AW129:BH129)</f>
        <v>0</v>
      </c>
      <c r="AV129" s="36">
        <f>SUM(J129:AU129)</f>
        <v>0</v>
      </c>
      <c r="AW129" s="50"/>
      <c r="AX129" s="70"/>
      <c r="AY129" s="70"/>
      <c r="AZ129" s="70"/>
      <c r="BA129" s="70"/>
      <c r="BB129" s="70"/>
      <c r="BC129" s="70"/>
      <c r="BD129" s="70"/>
      <c r="BE129" s="70"/>
      <c r="BF129" s="259"/>
      <c r="BG129" s="70"/>
      <c r="BH129" s="129"/>
    </row>
    <row r="130" spans="1:60" ht="13.5" thickBot="1">
      <c r="A130" s="38">
        <v>124</v>
      </c>
      <c r="B130" s="39">
        <f t="shared" si="1"/>
        <v>107</v>
      </c>
      <c r="C130" s="85">
        <f>AV130</f>
        <v>0</v>
      </c>
      <c r="D130" s="161"/>
      <c r="E130" s="90" t="s">
        <v>347</v>
      </c>
      <c r="F130" s="40" t="s">
        <v>19</v>
      </c>
      <c r="G130" s="133">
        <v>2002</v>
      </c>
      <c r="H130" s="34">
        <v>10</v>
      </c>
      <c r="I130" s="48"/>
      <c r="J130" s="157"/>
      <c r="K130" s="177"/>
      <c r="L130" s="64"/>
      <c r="M130" s="64"/>
      <c r="N130" s="17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6">
        <f>3-3</f>
        <v>0</v>
      </c>
      <c r="Z130" s="66"/>
      <c r="AA130" s="66"/>
      <c r="AB130" s="66"/>
      <c r="AC130" s="66"/>
      <c r="AD130" s="66"/>
      <c r="AE130" s="66"/>
      <c r="AF130" s="66"/>
      <c r="AG130" s="66"/>
      <c r="AH130" s="66"/>
      <c r="AI130" s="249"/>
      <c r="AJ130" s="249"/>
      <c r="AK130" s="279"/>
      <c r="AL130" s="286"/>
      <c r="AM130" s="286"/>
      <c r="AN130" s="286"/>
      <c r="AO130" s="286"/>
      <c r="AP130" s="286"/>
      <c r="AQ130" s="66"/>
      <c r="AR130" s="66"/>
      <c r="AS130" s="66"/>
      <c r="AT130" s="66"/>
      <c r="AU130" s="35">
        <f>SUM(AW130:BH130)</f>
        <v>0</v>
      </c>
      <c r="AV130" s="36">
        <f>SUM(J130:AU130)</f>
        <v>0</v>
      </c>
      <c r="AW130" s="50"/>
      <c r="AX130" s="70"/>
      <c r="AY130" s="70"/>
      <c r="AZ130" s="70"/>
      <c r="BA130" s="70"/>
      <c r="BB130" s="70"/>
      <c r="BC130" s="70"/>
      <c r="BD130" s="70"/>
      <c r="BE130" s="70"/>
      <c r="BF130" s="259"/>
      <c r="BG130" s="70"/>
      <c r="BH130" s="129"/>
    </row>
    <row r="131" spans="1:60" ht="13.5" thickBot="1">
      <c r="A131" s="32">
        <v>125</v>
      </c>
      <c r="B131" s="39">
        <f t="shared" si="1"/>
        <v>107</v>
      </c>
      <c r="C131" s="85">
        <f>AV131</f>
        <v>0</v>
      </c>
      <c r="D131" s="161"/>
      <c r="E131" s="89" t="s">
        <v>117</v>
      </c>
      <c r="F131" s="40" t="s">
        <v>9</v>
      </c>
      <c r="G131" s="43">
        <v>1997</v>
      </c>
      <c r="H131" s="34">
        <f>IF(G131&gt;2001,10,IF(G131&gt;1999,12,IF(G131&gt;1997,14,IF(G131&gt;1995,16,0))))</f>
        <v>16</v>
      </c>
      <c r="I131" s="48" t="s">
        <v>142</v>
      </c>
      <c r="J131" s="157"/>
      <c r="K131" s="177"/>
      <c r="L131" s="64"/>
      <c r="M131" s="64"/>
      <c r="N131" s="17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249"/>
      <c r="AJ131" s="249"/>
      <c r="AK131" s="279"/>
      <c r="AL131" s="286"/>
      <c r="AM131" s="286"/>
      <c r="AN131" s="286"/>
      <c r="AO131" s="286"/>
      <c r="AP131" s="286"/>
      <c r="AQ131" s="66"/>
      <c r="AR131" s="66"/>
      <c r="AS131" s="66"/>
      <c r="AT131" s="66"/>
      <c r="AU131" s="35">
        <f>SUM(AW131:BH131)</f>
        <v>0</v>
      </c>
      <c r="AV131" s="36">
        <f>SUM(J131:AU131)</f>
        <v>0</v>
      </c>
      <c r="AW131" s="50"/>
      <c r="AX131" s="70"/>
      <c r="AY131" s="70"/>
      <c r="AZ131" s="70"/>
      <c r="BA131" s="70"/>
      <c r="BB131" s="70"/>
      <c r="BC131" s="70"/>
      <c r="BD131" s="70"/>
      <c r="BE131" s="70"/>
      <c r="BF131" s="259"/>
      <c r="BG131" s="70"/>
      <c r="BH131" s="129"/>
    </row>
    <row r="132" spans="1:60" ht="13.5" thickBot="1">
      <c r="A132" s="38">
        <v>126</v>
      </c>
      <c r="B132" s="39">
        <f t="shared" si="1"/>
        <v>107</v>
      </c>
      <c r="C132" s="85">
        <f>AV132</f>
        <v>0</v>
      </c>
      <c r="D132" s="161"/>
      <c r="E132" s="89" t="s">
        <v>119</v>
      </c>
      <c r="F132" s="40" t="s">
        <v>9</v>
      </c>
      <c r="G132" s="43">
        <v>1997</v>
      </c>
      <c r="H132" s="34">
        <f>IF(G132&gt;2001,10,IF(G132&gt;1999,12,IF(G132&gt;1997,14,IF(G132&gt;1995,16,0))))</f>
        <v>16</v>
      </c>
      <c r="I132" s="48" t="s">
        <v>144</v>
      </c>
      <c r="J132" s="157"/>
      <c r="K132" s="177"/>
      <c r="L132" s="64"/>
      <c r="M132" s="64"/>
      <c r="N132" s="17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249"/>
      <c r="AJ132" s="249"/>
      <c r="AK132" s="279"/>
      <c r="AL132" s="286"/>
      <c r="AM132" s="286"/>
      <c r="AN132" s="286"/>
      <c r="AO132" s="286"/>
      <c r="AP132" s="286"/>
      <c r="AQ132" s="66"/>
      <c r="AR132" s="66"/>
      <c r="AS132" s="66"/>
      <c r="AT132" s="66"/>
      <c r="AU132" s="35">
        <f>SUM(AW132:BH132)</f>
        <v>0</v>
      </c>
      <c r="AV132" s="36">
        <f>SUM(J132:AU132)</f>
        <v>0</v>
      </c>
      <c r="AW132" s="50"/>
      <c r="AX132" s="70"/>
      <c r="AY132" s="70"/>
      <c r="AZ132" s="70"/>
      <c r="BA132" s="70"/>
      <c r="BB132" s="70"/>
      <c r="BC132" s="70"/>
      <c r="BD132" s="70"/>
      <c r="BE132" s="70"/>
      <c r="BF132" s="259"/>
      <c r="BG132" s="70"/>
      <c r="BH132" s="129"/>
    </row>
    <row r="133" spans="1:60" ht="13.5" thickBot="1">
      <c r="A133" s="32">
        <v>127</v>
      </c>
      <c r="B133" s="39">
        <f t="shared" si="1"/>
        <v>107</v>
      </c>
      <c r="C133" s="85">
        <f>AV133</f>
        <v>0</v>
      </c>
      <c r="D133" s="161"/>
      <c r="E133" s="90" t="s">
        <v>133</v>
      </c>
      <c r="F133" s="43" t="s">
        <v>9</v>
      </c>
      <c r="G133" s="43">
        <v>1998</v>
      </c>
      <c r="H133" s="34">
        <f>IF(G133&gt;2001,10,IF(G133&gt;1999,12,IF(G133&gt;1997,14,IF(G133&gt;1995,16,0))))</f>
        <v>14</v>
      </c>
      <c r="I133" s="48"/>
      <c r="J133" s="157"/>
      <c r="K133" s="177"/>
      <c r="L133" s="64"/>
      <c r="M133" s="64"/>
      <c r="N133" s="17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249"/>
      <c r="AJ133" s="249"/>
      <c r="AK133" s="279"/>
      <c r="AL133" s="286"/>
      <c r="AM133" s="286"/>
      <c r="AN133" s="286"/>
      <c r="AO133" s="286"/>
      <c r="AP133" s="286"/>
      <c r="AQ133" s="66"/>
      <c r="AR133" s="66"/>
      <c r="AS133" s="66"/>
      <c r="AT133" s="66"/>
      <c r="AU133" s="35">
        <f>SUM(AW133:BH133)</f>
        <v>0</v>
      </c>
      <c r="AV133" s="36">
        <f>SUM(J133:AU133)</f>
        <v>0</v>
      </c>
      <c r="AW133" s="50"/>
      <c r="AX133" s="70"/>
      <c r="AY133" s="70"/>
      <c r="AZ133" s="70"/>
      <c r="BA133" s="70"/>
      <c r="BB133" s="70"/>
      <c r="BC133" s="70"/>
      <c r="BD133" s="70"/>
      <c r="BE133" s="70"/>
      <c r="BF133" s="259"/>
      <c r="BG133" s="70"/>
      <c r="BH133" s="129"/>
    </row>
    <row r="134" spans="1:60" ht="13.5" thickBot="1">
      <c r="A134" s="38">
        <v>128</v>
      </c>
      <c r="B134" s="39">
        <f t="shared" si="1"/>
        <v>107</v>
      </c>
      <c r="C134" s="85">
        <f>AV134</f>
        <v>0</v>
      </c>
      <c r="D134" s="161"/>
      <c r="E134" s="90" t="s">
        <v>241</v>
      </c>
      <c r="F134" s="43" t="s">
        <v>13</v>
      </c>
      <c r="G134" s="43">
        <v>1996</v>
      </c>
      <c r="H134" s="34">
        <f>IF(G134&gt;2001,10,IF(G134&gt;1999,12,IF(G134&gt;1997,14,IF(G134&gt;1995,16,0))))</f>
        <v>16</v>
      </c>
      <c r="I134" s="48"/>
      <c r="J134" s="155"/>
      <c r="K134" s="177"/>
      <c r="L134" s="64"/>
      <c r="M134" s="64"/>
      <c r="N134" s="17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249"/>
      <c r="AJ134" s="249"/>
      <c r="AK134" s="279"/>
      <c r="AL134" s="286"/>
      <c r="AM134" s="286"/>
      <c r="AN134" s="286"/>
      <c r="AO134" s="286"/>
      <c r="AP134" s="286"/>
      <c r="AQ134" s="66"/>
      <c r="AR134" s="66"/>
      <c r="AS134" s="66"/>
      <c r="AT134" s="66"/>
      <c r="AU134" s="35">
        <f>SUM(AW134:BH134)</f>
        <v>0</v>
      </c>
      <c r="AV134" s="36">
        <f>SUM(J134:AU134)</f>
        <v>0</v>
      </c>
      <c r="AW134" s="37"/>
      <c r="AX134" s="69"/>
      <c r="AY134" s="70"/>
      <c r="AZ134" s="69"/>
      <c r="BA134" s="69"/>
      <c r="BB134" s="69"/>
      <c r="BC134" s="69"/>
      <c r="BD134" s="69"/>
      <c r="BE134" s="69"/>
      <c r="BF134" s="261"/>
      <c r="BG134" s="69"/>
      <c r="BH134" s="130"/>
    </row>
    <row r="135" spans="1:60" ht="13.5" thickBot="1">
      <c r="A135" s="32">
        <v>129</v>
      </c>
      <c r="B135" s="39">
        <f t="shared" si="1"/>
        <v>107</v>
      </c>
      <c r="C135" s="85">
        <f>AV135</f>
        <v>0</v>
      </c>
      <c r="D135" s="161"/>
      <c r="E135" s="90" t="s">
        <v>128</v>
      </c>
      <c r="F135" s="43" t="s">
        <v>9</v>
      </c>
      <c r="G135" s="43">
        <v>1999</v>
      </c>
      <c r="H135" s="34">
        <f>IF(G135&gt;2001,10,IF(G135&gt;1999,12,IF(G135&gt;1997,14,IF(G135&gt;1995,16,0))))</f>
        <v>14</v>
      </c>
      <c r="I135" s="48"/>
      <c r="J135" s="157"/>
      <c r="K135" s="177"/>
      <c r="L135" s="64"/>
      <c r="M135" s="64"/>
      <c r="N135" s="17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249"/>
      <c r="AJ135" s="249"/>
      <c r="AK135" s="279"/>
      <c r="AL135" s="286"/>
      <c r="AM135" s="286"/>
      <c r="AN135" s="286"/>
      <c r="AO135" s="286"/>
      <c r="AP135" s="286"/>
      <c r="AQ135" s="66"/>
      <c r="AR135" s="66"/>
      <c r="AS135" s="66"/>
      <c r="AT135" s="66"/>
      <c r="AU135" s="35">
        <f>SUM(AW135:BH135)</f>
        <v>0</v>
      </c>
      <c r="AV135" s="36">
        <f>SUM(J135:AU135)</f>
        <v>0</v>
      </c>
      <c r="AW135" s="50"/>
      <c r="AX135" s="70"/>
      <c r="AY135" s="70"/>
      <c r="AZ135" s="70"/>
      <c r="BA135" s="70"/>
      <c r="BB135" s="70"/>
      <c r="BC135" s="70"/>
      <c r="BD135" s="70"/>
      <c r="BE135" s="70"/>
      <c r="BF135" s="259"/>
      <c r="BG135" s="70"/>
      <c r="BH135" s="129"/>
    </row>
    <row r="136" spans="1:60" ht="13.5" thickBot="1">
      <c r="A136" s="38">
        <v>130</v>
      </c>
      <c r="B136" s="39">
        <f t="shared" si="1"/>
        <v>107</v>
      </c>
      <c r="C136" s="85">
        <f>AV136</f>
        <v>0</v>
      </c>
      <c r="D136" s="161"/>
      <c r="E136" s="89" t="s">
        <v>115</v>
      </c>
      <c r="F136" s="40" t="s">
        <v>9</v>
      </c>
      <c r="G136" s="43">
        <v>2000</v>
      </c>
      <c r="H136" s="34">
        <f>IF(G136&gt;2001,10,IF(G136&gt;1999,12,IF(G136&gt;1997,14,IF(G136&gt;1995,16,0))))</f>
        <v>12</v>
      </c>
      <c r="I136" s="42"/>
      <c r="J136" s="157"/>
      <c r="K136" s="177"/>
      <c r="L136" s="64"/>
      <c r="M136" s="64"/>
      <c r="N136" s="17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249"/>
      <c r="AJ136" s="249"/>
      <c r="AK136" s="279"/>
      <c r="AL136" s="286"/>
      <c r="AM136" s="286"/>
      <c r="AN136" s="286"/>
      <c r="AO136" s="286"/>
      <c r="AP136" s="286"/>
      <c r="AQ136" s="66"/>
      <c r="AR136" s="66"/>
      <c r="AS136" s="66"/>
      <c r="AT136" s="66"/>
      <c r="AU136" s="35">
        <f>SUM(AW136:BH136)</f>
        <v>0</v>
      </c>
      <c r="AV136" s="36">
        <f>SUM(J136:AU136)</f>
        <v>0</v>
      </c>
      <c r="AW136" s="50"/>
      <c r="AX136" s="70"/>
      <c r="AY136" s="70"/>
      <c r="AZ136" s="70"/>
      <c r="BA136" s="70"/>
      <c r="BB136" s="70"/>
      <c r="BC136" s="70"/>
      <c r="BD136" s="70"/>
      <c r="BE136" s="70"/>
      <c r="BF136" s="259"/>
      <c r="BG136" s="70"/>
      <c r="BH136" s="129"/>
    </row>
    <row r="137" spans="1:60" ht="13.5" thickBot="1">
      <c r="A137" s="32">
        <v>131</v>
      </c>
      <c r="B137" s="39">
        <f t="shared" si="1"/>
        <v>107</v>
      </c>
      <c r="C137" s="85">
        <f>AV137</f>
        <v>0</v>
      </c>
      <c r="D137" s="161"/>
      <c r="E137" s="89" t="s">
        <v>122</v>
      </c>
      <c r="F137" s="40" t="s">
        <v>9</v>
      </c>
      <c r="G137" s="40">
        <v>1997</v>
      </c>
      <c r="H137" s="34">
        <f>IF(G137&gt;2001,10,IF(G137&gt;1999,12,IF(G137&gt;1997,14,IF(G137&gt;1995,16,0))))</f>
        <v>16</v>
      </c>
      <c r="I137" s="42" t="s">
        <v>144</v>
      </c>
      <c r="J137" s="157"/>
      <c r="K137" s="177"/>
      <c r="L137" s="64"/>
      <c r="M137" s="64"/>
      <c r="N137" s="17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249"/>
      <c r="AJ137" s="249"/>
      <c r="AK137" s="279"/>
      <c r="AL137" s="286"/>
      <c r="AM137" s="286"/>
      <c r="AN137" s="286"/>
      <c r="AO137" s="286"/>
      <c r="AP137" s="286"/>
      <c r="AQ137" s="66"/>
      <c r="AR137" s="66"/>
      <c r="AS137" s="66"/>
      <c r="AT137" s="66"/>
      <c r="AU137" s="35">
        <f>SUM(AW137:BH137)</f>
        <v>0</v>
      </c>
      <c r="AV137" s="36">
        <f>SUM(J137:AU137)</f>
        <v>0</v>
      </c>
      <c r="AW137" s="50"/>
      <c r="AX137" s="70"/>
      <c r="AY137" s="70"/>
      <c r="AZ137" s="70"/>
      <c r="BA137" s="70"/>
      <c r="BB137" s="70"/>
      <c r="BC137" s="70"/>
      <c r="BD137" s="70"/>
      <c r="BE137" s="70"/>
      <c r="BF137" s="259"/>
      <c r="BG137" s="70"/>
      <c r="BH137" s="129"/>
    </row>
    <row r="138" spans="1:60" ht="13.5" thickBot="1">
      <c r="A138" s="38">
        <v>132</v>
      </c>
      <c r="B138" s="39">
        <f aca="true" t="shared" si="2" ref="B138:B166">IF(C138=C137,B137,A138)</f>
        <v>107</v>
      </c>
      <c r="C138" s="85">
        <f>AV138</f>
        <v>0</v>
      </c>
      <c r="D138" s="161"/>
      <c r="E138" s="90" t="s">
        <v>129</v>
      </c>
      <c r="F138" s="43" t="s">
        <v>9</v>
      </c>
      <c r="G138" s="43">
        <v>1996</v>
      </c>
      <c r="H138" s="34">
        <f>IF(G138&gt;2001,10,IF(G138&gt;1999,12,IF(G138&gt;1997,14,IF(G138&gt;1995,16,0))))</f>
        <v>16</v>
      </c>
      <c r="I138" s="48"/>
      <c r="J138" s="157"/>
      <c r="K138" s="177"/>
      <c r="L138" s="64"/>
      <c r="M138" s="64"/>
      <c r="N138" s="17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249"/>
      <c r="AJ138" s="249"/>
      <c r="AK138" s="279"/>
      <c r="AL138" s="286"/>
      <c r="AM138" s="286"/>
      <c r="AN138" s="286"/>
      <c r="AO138" s="286"/>
      <c r="AP138" s="286"/>
      <c r="AQ138" s="66"/>
      <c r="AR138" s="66"/>
      <c r="AS138" s="66"/>
      <c r="AT138" s="66"/>
      <c r="AU138" s="35">
        <f>SUM(AW138:BH138)</f>
        <v>0</v>
      </c>
      <c r="AV138" s="36">
        <f>SUM(J138:AU138)</f>
        <v>0</v>
      </c>
      <c r="AW138" s="50"/>
      <c r="AX138" s="70"/>
      <c r="AY138" s="70"/>
      <c r="AZ138" s="70"/>
      <c r="BA138" s="70"/>
      <c r="BB138" s="70"/>
      <c r="BC138" s="70"/>
      <c r="BD138" s="70"/>
      <c r="BE138" s="70"/>
      <c r="BF138" s="259"/>
      <c r="BG138" s="70"/>
      <c r="BH138" s="129"/>
    </row>
    <row r="139" spans="1:60" ht="13.5" thickBot="1">
      <c r="A139" s="32">
        <v>133</v>
      </c>
      <c r="B139" s="39">
        <f t="shared" si="2"/>
        <v>107</v>
      </c>
      <c r="C139" s="85">
        <f>AV139</f>
        <v>0</v>
      </c>
      <c r="D139" s="161"/>
      <c r="E139" s="90" t="s">
        <v>130</v>
      </c>
      <c r="F139" s="43" t="s">
        <v>9</v>
      </c>
      <c r="G139" s="43">
        <v>1997</v>
      </c>
      <c r="H139" s="34">
        <f>IF(G139&gt;2001,10,IF(G139&gt;1999,12,IF(G139&gt;1997,14,IF(G139&gt;1995,16,0))))</f>
        <v>16</v>
      </c>
      <c r="I139" s="48"/>
      <c r="J139" s="157"/>
      <c r="K139" s="177"/>
      <c r="L139" s="64"/>
      <c r="M139" s="64"/>
      <c r="N139" s="17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249"/>
      <c r="AJ139" s="249"/>
      <c r="AK139" s="279"/>
      <c r="AL139" s="286"/>
      <c r="AM139" s="286"/>
      <c r="AN139" s="286"/>
      <c r="AO139" s="286"/>
      <c r="AP139" s="286"/>
      <c r="AQ139" s="66"/>
      <c r="AR139" s="66"/>
      <c r="AS139" s="66"/>
      <c r="AT139" s="66"/>
      <c r="AU139" s="35">
        <f>SUM(AW139:BH139)</f>
        <v>0</v>
      </c>
      <c r="AV139" s="36">
        <f>SUM(J139:AU139)</f>
        <v>0</v>
      </c>
      <c r="AW139" s="50"/>
      <c r="AX139" s="70"/>
      <c r="AY139" s="70"/>
      <c r="AZ139" s="70"/>
      <c r="BA139" s="70"/>
      <c r="BB139" s="70"/>
      <c r="BC139" s="70"/>
      <c r="BD139" s="70"/>
      <c r="BE139" s="70"/>
      <c r="BF139" s="259"/>
      <c r="BG139" s="70"/>
      <c r="BH139" s="129"/>
    </row>
    <row r="140" spans="1:60" ht="13.5" thickBot="1">
      <c r="A140" s="38">
        <v>134</v>
      </c>
      <c r="B140" s="39">
        <f t="shared" si="2"/>
        <v>107</v>
      </c>
      <c r="C140" s="85">
        <f>AV140</f>
        <v>0</v>
      </c>
      <c r="D140" s="161"/>
      <c r="E140" s="90" t="s">
        <v>126</v>
      </c>
      <c r="F140" s="43" t="s">
        <v>19</v>
      </c>
      <c r="G140" s="43">
        <v>1996</v>
      </c>
      <c r="H140" s="34">
        <f>IF(G140&gt;2001,10,IF(G140&gt;1999,12,IF(G140&gt;1997,14,IF(G140&gt;1995,16,0))))</f>
        <v>16</v>
      </c>
      <c r="I140" s="48"/>
      <c r="J140" s="157"/>
      <c r="K140" s="177"/>
      <c r="L140" s="64"/>
      <c r="M140" s="64"/>
      <c r="N140" s="17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249"/>
      <c r="AJ140" s="249"/>
      <c r="AK140" s="279"/>
      <c r="AL140" s="286"/>
      <c r="AM140" s="286"/>
      <c r="AN140" s="286"/>
      <c r="AO140" s="286"/>
      <c r="AP140" s="286"/>
      <c r="AQ140" s="66"/>
      <c r="AR140" s="66"/>
      <c r="AS140" s="66"/>
      <c r="AT140" s="66"/>
      <c r="AU140" s="35">
        <f>SUM(AW140:BH140)</f>
        <v>0</v>
      </c>
      <c r="AV140" s="36">
        <f>SUM(J140:AU140)</f>
        <v>0</v>
      </c>
      <c r="AW140" s="50"/>
      <c r="AX140" s="70"/>
      <c r="AY140" s="69"/>
      <c r="AZ140" s="70"/>
      <c r="BA140" s="70"/>
      <c r="BB140" s="70"/>
      <c r="BC140" s="70"/>
      <c r="BD140" s="70"/>
      <c r="BE140" s="70"/>
      <c r="BF140" s="259"/>
      <c r="BG140" s="70"/>
      <c r="BH140" s="129"/>
    </row>
    <row r="141" spans="1:60" ht="13.5" thickBot="1">
      <c r="A141" s="32">
        <v>135</v>
      </c>
      <c r="B141" s="39">
        <f t="shared" si="2"/>
        <v>107</v>
      </c>
      <c r="C141" s="85">
        <f>AV141</f>
        <v>0</v>
      </c>
      <c r="D141" s="161"/>
      <c r="E141" s="90" t="s">
        <v>335</v>
      </c>
      <c r="F141" s="43" t="s">
        <v>9</v>
      </c>
      <c r="G141" s="43">
        <v>1996</v>
      </c>
      <c r="H141" s="34">
        <f>IF(G141&gt;2001,10,IF(G141&gt;1999,12,IF(G141&gt;1997,14,IF(G141&gt;1995,16,0))))</f>
        <v>16</v>
      </c>
      <c r="I141" s="48"/>
      <c r="J141" s="157"/>
      <c r="K141" s="177"/>
      <c r="L141" s="64"/>
      <c r="M141" s="64"/>
      <c r="N141" s="178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249"/>
      <c r="AJ141" s="249"/>
      <c r="AK141" s="279"/>
      <c r="AL141" s="286"/>
      <c r="AM141" s="286"/>
      <c r="AN141" s="286"/>
      <c r="AO141" s="286"/>
      <c r="AP141" s="286"/>
      <c r="AQ141" s="66"/>
      <c r="AR141" s="66"/>
      <c r="AS141" s="66"/>
      <c r="AT141" s="66"/>
      <c r="AU141" s="35">
        <f>SUM(AW141:BH141)</f>
        <v>0</v>
      </c>
      <c r="AV141" s="36">
        <f>SUM(J141:AU141)</f>
        <v>0</v>
      </c>
      <c r="AW141" s="50"/>
      <c r="AX141" s="70"/>
      <c r="AY141" s="70"/>
      <c r="AZ141" s="70"/>
      <c r="BA141" s="70"/>
      <c r="BB141" s="70"/>
      <c r="BC141" s="70"/>
      <c r="BD141" s="70"/>
      <c r="BE141" s="70"/>
      <c r="BF141" s="259"/>
      <c r="BG141" s="70"/>
      <c r="BH141" s="129"/>
    </row>
    <row r="142" spans="1:60" ht="13.5" thickBot="1">
      <c r="A142" s="38">
        <v>136</v>
      </c>
      <c r="B142" s="39">
        <f t="shared" si="2"/>
        <v>107</v>
      </c>
      <c r="C142" s="85">
        <f>AV142</f>
        <v>0</v>
      </c>
      <c r="D142" s="161"/>
      <c r="E142" s="90" t="s">
        <v>170</v>
      </c>
      <c r="F142" s="43" t="s">
        <v>19</v>
      </c>
      <c r="G142" s="43">
        <v>1998</v>
      </c>
      <c r="H142" s="34">
        <f>IF(G142&gt;2001,10,IF(G142&gt;1999,12,IF(G142&gt;1997,14,IF(G142&gt;1995,16,0))))</f>
        <v>14</v>
      </c>
      <c r="I142" s="48"/>
      <c r="J142" s="157"/>
      <c r="K142" s="177"/>
      <c r="L142" s="64"/>
      <c r="M142" s="64"/>
      <c r="N142" s="178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249"/>
      <c r="AJ142" s="249"/>
      <c r="AK142" s="279"/>
      <c r="AL142" s="286"/>
      <c r="AM142" s="286"/>
      <c r="AN142" s="286"/>
      <c r="AO142" s="286"/>
      <c r="AP142" s="286"/>
      <c r="AQ142" s="66"/>
      <c r="AR142" s="66"/>
      <c r="AS142" s="66"/>
      <c r="AT142" s="66"/>
      <c r="AU142" s="35">
        <f>SUM(AW142:BH142)</f>
        <v>0</v>
      </c>
      <c r="AV142" s="36">
        <f>SUM(J142:AU142)</f>
        <v>0</v>
      </c>
      <c r="AW142" s="37"/>
      <c r="AX142" s="69"/>
      <c r="AY142" s="70"/>
      <c r="AZ142" s="69"/>
      <c r="BA142" s="69"/>
      <c r="BB142" s="69"/>
      <c r="BC142" s="69"/>
      <c r="BD142" s="69"/>
      <c r="BE142" s="69"/>
      <c r="BF142" s="261"/>
      <c r="BG142" s="69"/>
      <c r="BH142" s="129"/>
    </row>
    <row r="143" spans="1:60" ht="13.5" thickBot="1">
      <c r="A143" s="32">
        <v>137</v>
      </c>
      <c r="B143" s="39">
        <f t="shared" si="2"/>
        <v>107</v>
      </c>
      <c r="C143" s="85">
        <f>AV143</f>
        <v>0</v>
      </c>
      <c r="D143" s="161"/>
      <c r="E143" s="90" t="s">
        <v>108</v>
      </c>
      <c r="F143" s="43" t="s">
        <v>9</v>
      </c>
      <c r="G143" s="43">
        <v>2000</v>
      </c>
      <c r="H143" s="34">
        <f>IF(G143&gt;2001,10,IF(G143&gt;1999,12,IF(G143&gt;1997,14,IF(G143&gt;1995,16,0))))</f>
        <v>12</v>
      </c>
      <c r="I143" s="48"/>
      <c r="J143" s="157"/>
      <c r="K143" s="177"/>
      <c r="L143" s="64"/>
      <c r="M143" s="64"/>
      <c r="N143" s="178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6"/>
      <c r="Z143" s="66"/>
      <c r="AA143" s="66"/>
      <c r="AB143" s="66"/>
      <c r="AC143" s="66">
        <f>4-4</f>
        <v>0</v>
      </c>
      <c r="AD143" s="66"/>
      <c r="AE143" s="66"/>
      <c r="AF143" s="66"/>
      <c r="AG143" s="66"/>
      <c r="AH143" s="66"/>
      <c r="AI143" s="249"/>
      <c r="AJ143" s="249">
        <f>7-7</f>
        <v>0</v>
      </c>
      <c r="AK143" s="279"/>
      <c r="AL143" s="286"/>
      <c r="AM143" s="286"/>
      <c r="AN143" s="286"/>
      <c r="AO143" s="286"/>
      <c r="AP143" s="286"/>
      <c r="AQ143" s="66"/>
      <c r="AR143" s="66"/>
      <c r="AS143" s="66"/>
      <c r="AT143" s="66"/>
      <c r="AU143" s="35">
        <f>SUM(AW143:BH143)</f>
        <v>0</v>
      </c>
      <c r="AV143" s="36">
        <f>SUM(J143:AU143)</f>
        <v>0</v>
      </c>
      <c r="AW143" s="50"/>
      <c r="AX143" s="70"/>
      <c r="AY143" s="70"/>
      <c r="AZ143" s="70"/>
      <c r="BA143" s="70"/>
      <c r="BB143" s="70"/>
      <c r="BC143" s="70"/>
      <c r="BD143" s="70"/>
      <c r="BE143" s="70"/>
      <c r="BF143" s="259"/>
      <c r="BG143" s="70"/>
      <c r="BH143" s="130"/>
    </row>
    <row r="144" spans="1:60" ht="13.5" thickBot="1">
      <c r="A144" s="38">
        <v>138</v>
      </c>
      <c r="B144" s="39">
        <f t="shared" si="2"/>
        <v>107</v>
      </c>
      <c r="C144" s="85">
        <f>AV144</f>
        <v>0</v>
      </c>
      <c r="D144" s="161"/>
      <c r="E144" s="90" t="s">
        <v>182</v>
      </c>
      <c r="F144" s="43" t="s">
        <v>13</v>
      </c>
      <c r="G144" s="43">
        <v>1997</v>
      </c>
      <c r="H144" s="34">
        <f>IF(G144&gt;2001,10,IF(G144&gt;1999,12,IF(G144&gt;1997,14,IF(G144&gt;1995,16,0))))</f>
        <v>16</v>
      </c>
      <c r="I144" s="48"/>
      <c r="J144" s="155"/>
      <c r="K144" s="177"/>
      <c r="L144" s="64"/>
      <c r="M144" s="64"/>
      <c r="N144" s="178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249"/>
      <c r="AJ144" s="249"/>
      <c r="AK144" s="279"/>
      <c r="AL144" s="286"/>
      <c r="AM144" s="286"/>
      <c r="AN144" s="286"/>
      <c r="AO144" s="286"/>
      <c r="AP144" s="286"/>
      <c r="AQ144" s="66"/>
      <c r="AR144" s="66"/>
      <c r="AS144" s="66"/>
      <c r="AT144" s="66"/>
      <c r="AU144" s="35">
        <f>SUM(AW144:BH144)</f>
        <v>0</v>
      </c>
      <c r="AV144" s="36">
        <f>SUM(J144:AU144)</f>
        <v>0</v>
      </c>
      <c r="AW144" s="37"/>
      <c r="AX144" s="69"/>
      <c r="AY144" s="70"/>
      <c r="AZ144" s="69"/>
      <c r="BA144" s="69"/>
      <c r="BB144" s="69"/>
      <c r="BC144" s="69"/>
      <c r="BD144" s="69"/>
      <c r="BE144" s="69"/>
      <c r="BF144" s="261"/>
      <c r="BG144" s="69"/>
      <c r="BH144" s="129"/>
    </row>
    <row r="145" spans="1:60" ht="13.5" thickBot="1">
      <c r="A145" s="32">
        <v>139</v>
      </c>
      <c r="B145" s="39">
        <f t="shared" si="2"/>
        <v>107</v>
      </c>
      <c r="C145" s="85">
        <f>AV145</f>
        <v>0</v>
      </c>
      <c r="D145" s="161"/>
      <c r="E145" s="90" t="s">
        <v>169</v>
      </c>
      <c r="F145" s="43" t="s">
        <v>149</v>
      </c>
      <c r="G145" s="43">
        <v>1997</v>
      </c>
      <c r="H145" s="34">
        <f>IF(G145&gt;2001,10,IF(G145&gt;1999,12,IF(G145&gt;1997,14,IF(G145&gt;1995,16,0))))</f>
        <v>16</v>
      </c>
      <c r="I145" s="48"/>
      <c r="J145" s="157"/>
      <c r="K145" s="177"/>
      <c r="L145" s="64"/>
      <c r="M145" s="64"/>
      <c r="N145" s="178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249"/>
      <c r="AJ145" s="249"/>
      <c r="AK145" s="279"/>
      <c r="AL145" s="286"/>
      <c r="AM145" s="286"/>
      <c r="AN145" s="286"/>
      <c r="AO145" s="286"/>
      <c r="AP145" s="286"/>
      <c r="AQ145" s="66"/>
      <c r="AR145" s="66"/>
      <c r="AS145" s="66"/>
      <c r="AT145" s="66"/>
      <c r="AU145" s="35">
        <f>SUM(AW145:BH145)</f>
        <v>0</v>
      </c>
      <c r="AV145" s="36">
        <f>SUM(J145:AU145)</f>
        <v>0</v>
      </c>
      <c r="AW145" s="37"/>
      <c r="AX145" s="69"/>
      <c r="AY145" s="70"/>
      <c r="AZ145" s="69"/>
      <c r="BA145" s="69"/>
      <c r="BB145" s="69"/>
      <c r="BC145" s="69"/>
      <c r="BD145" s="69"/>
      <c r="BE145" s="69"/>
      <c r="BF145" s="261"/>
      <c r="BG145" s="69"/>
      <c r="BH145" s="130"/>
    </row>
    <row r="146" spans="1:60" ht="13.5" thickBot="1">
      <c r="A146" s="38">
        <v>140</v>
      </c>
      <c r="B146" s="39">
        <f t="shared" si="2"/>
        <v>107</v>
      </c>
      <c r="C146" s="85">
        <f>AV146</f>
        <v>0</v>
      </c>
      <c r="D146" s="161"/>
      <c r="E146" s="90" t="s">
        <v>355</v>
      </c>
      <c r="F146" s="43" t="s">
        <v>15</v>
      </c>
      <c r="G146" s="133">
        <v>1998</v>
      </c>
      <c r="H146" s="34">
        <f>IF(G146&gt;2001,10,IF(G146&gt;1999,12,IF(G146&gt;1997,14,IF(G146&gt;1995,16,0))))</f>
        <v>14</v>
      </c>
      <c r="I146" s="48"/>
      <c r="J146" s="157"/>
      <c r="K146" s="177"/>
      <c r="L146" s="64"/>
      <c r="M146" s="64"/>
      <c r="N146" s="178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6"/>
      <c r="Z146" s="66"/>
      <c r="AA146" s="66">
        <f>11-11</f>
        <v>0</v>
      </c>
      <c r="AB146" s="66"/>
      <c r="AC146" s="66"/>
      <c r="AD146" s="66"/>
      <c r="AE146" s="66"/>
      <c r="AF146" s="66"/>
      <c r="AG146" s="66"/>
      <c r="AH146" s="66"/>
      <c r="AI146" s="249"/>
      <c r="AJ146" s="249"/>
      <c r="AK146" s="279"/>
      <c r="AL146" s="286"/>
      <c r="AM146" s="286"/>
      <c r="AN146" s="286"/>
      <c r="AO146" s="286"/>
      <c r="AP146" s="286"/>
      <c r="AQ146" s="66"/>
      <c r="AR146" s="66"/>
      <c r="AS146" s="66"/>
      <c r="AT146" s="66"/>
      <c r="AU146" s="35">
        <f>SUM(AW146:BH146)</f>
        <v>0</v>
      </c>
      <c r="AV146" s="36">
        <f>SUM(J146:AU146)</f>
        <v>0</v>
      </c>
      <c r="AW146" s="50"/>
      <c r="AX146" s="70"/>
      <c r="AY146" s="70"/>
      <c r="AZ146" s="70"/>
      <c r="BA146" s="70"/>
      <c r="BB146" s="70"/>
      <c r="BC146" s="70"/>
      <c r="BD146" s="70"/>
      <c r="BE146" s="70"/>
      <c r="BF146" s="259"/>
      <c r="BG146" s="70"/>
      <c r="BH146" s="129"/>
    </row>
    <row r="147" spans="1:60" ht="13.5" thickBot="1">
      <c r="A147" s="32">
        <v>141</v>
      </c>
      <c r="B147" s="39">
        <f t="shared" si="2"/>
        <v>107</v>
      </c>
      <c r="C147" s="85">
        <f>AV147</f>
        <v>0</v>
      </c>
      <c r="D147" s="161"/>
      <c r="E147" s="90" t="s">
        <v>269</v>
      </c>
      <c r="F147" s="43" t="s">
        <v>9</v>
      </c>
      <c r="G147" s="43">
        <v>1999</v>
      </c>
      <c r="H147" s="34">
        <f>IF(G147&gt;2001,10,IF(G147&gt;1999,12,IF(G147&gt;1997,14,IF(G147&gt;1995,16,0))))</f>
        <v>14</v>
      </c>
      <c r="I147" s="48"/>
      <c r="J147" s="157"/>
      <c r="K147" s="177"/>
      <c r="L147" s="64"/>
      <c r="M147" s="64"/>
      <c r="N147" s="178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249"/>
      <c r="AJ147" s="249"/>
      <c r="AK147" s="279"/>
      <c r="AL147" s="286"/>
      <c r="AM147" s="286"/>
      <c r="AN147" s="286"/>
      <c r="AO147" s="286"/>
      <c r="AP147" s="286"/>
      <c r="AQ147" s="66"/>
      <c r="AR147" s="66"/>
      <c r="AS147" s="66"/>
      <c r="AT147" s="66"/>
      <c r="AU147" s="35">
        <f>SUM(AW147:BH147)</f>
        <v>0</v>
      </c>
      <c r="AV147" s="36">
        <f>SUM(J147:AU147)</f>
        <v>0</v>
      </c>
      <c r="AW147" s="50"/>
      <c r="AX147" s="70"/>
      <c r="AY147" s="70"/>
      <c r="AZ147" s="70"/>
      <c r="BA147" s="70"/>
      <c r="BB147" s="70"/>
      <c r="BC147" s="70"/>
      <c r="BD147" s="70"/>
      <c r="BE147" s="70"/>
      <c r="BF147" s="259"/>
      <c r="BG147" s="70"/>
      <c r="BH147" s="129"/>
    </row>
    <row r="148" spans="1:60" ht="13.5" thickBot="1">
      <c r="A148" s="38">
        <v>142</v>
      </c>
      <c r="B148" s="39">
        <f t="shared" si="2"/>
        <v>107</v>
      </c>
      <c r="C148" s="85">
        <f>AV148</f>
        <v>0</v>
      </c>
      <c r="D148" s="161"/>
      <c r="E148" s="90" t="s">
        <v>378</v>
      </c>
      <c r="F148" s="43" t="s">
        <v>9</v>
      </c>
      <c r="G148" s="69">
        <v>2003</v>
      </c>
      <c r="H148" s="34">
        <f>IF(G148&gt;2001,10,IF(G148&gt;1999,12,IF(G148&gt;1997,14,IF(G148&gt;1995,16,0))))</f>
        <v>10</v>
      </c>
      <c r="I148" s="48"/>
      <c r="J148" s="157"/>
      <c r="K148" s="177"/>
      <c r="L148" s="64"/>
      <c r="M148" s="64"/>
      <c r="N148" s="178"/>
      <c r="O148" s="64"/>
      <c r="P148" s="64"/>
      <c r="Q148" s="64"/>
      <c r="R148" s="64"/>
      <c r="S148" s="64"/>
      <c r="T148" s="64"/>
      <c r="U148" s="64">
        <f>3-3</f>
        <v>0</v>
      </c>
      <c r="V148" s="64"/>
      <c r="W148" s="64"/>
      <c r="X148" s="64"/>
      <c r="Y148" s="66"/>
      <c r="Z148" s="66"/>
      <c r="AA148" s="66"/>
      <c r="AB148" s="66">
        <f>3-3</f>
        <v>0</v>
      </c>
      <c r="AC148" s="66"/>
      <c r="AD148" s="66"/>
      <c r="AE148" s="66"/>
      <c r="AF148" s="66"/>
      <c r="AG148" s="66"/>
      <c r="AH148" s="66"/>
      <c r="AI148" s="249"/>
      <c r="AJ148" s="249"/>
      <c r="AK148" s="279"/>
      <c r="AL148" s="286"/>
      <c r="AM148" s="286"/>
      <c r="AN148" s="286"/>
      <c r="AO148" s="286"/>
      <c r="AP148" s="286"/>
      <c r="AQ148" s="66"/>
      <c r="AR148" s="66"/>
      <c r="AS148" s="66"/>
      <c r="AT148" s="66"/>
      <c r="AU148" s="35">
        <f>SUM(AW148:BH148)</f>
        <v>0</v>
      </c>
      <c r="AV148" s="36">
        <f>SUM(J148:AU148)</f>
        <v>0</v>
      </c>
      <c r="AW148" s="50"/>
      <c r="AX148" s="70"/>
      <c r="AY148" s="70"/>
      <c r="AZ148" s="70"/>
      <c r="BA148" s="70"/>
      <c r="BB148" s="70"/>
      <c r="BC148" s="70"/>
      <c r="BD148" s="70"/>
      <c r="BE148" s="70"/>
      <c r="BF148" s="259"/>
      <c r="BG148" s="70"/>
      <c r="BH148" s="129"/>
    </row>
    <row r="149" spans="1:60" ht="13.5" thickBot="1">
      <c r="A149" s="32">
        <v>143</v>
      </c>
      <c r="B149" s="39">
        <f t="shared" si="2"/>
        <v>107</v>
      </c>
      <c r="C149" s="85">
        <f>AV149</f>
        <v>0</v>
      </c>
      <c r="D149" s="161"/>
      <c r="E149" s="90" t="s">
        <v>334</v>
      </c>
      <c r="F149" s="40" t="s">
        <v>9</v>
      </c>
      <c r="G149" s="43">
        <v>1997</v>
      </c>
      <c r="H149" s="34">
        <f>IF(G149&gt;2001,10,IF(G149&gt;1999,12,IF(G149&gt;1997,14,IF(G149&gt;1995,16,0))))</f>
        <v>16</v>
      </c>
      <c r="I149" s="48"/>
      <c r="J149" s="157"/>
      <c r="K149" s="177"/>
      <c r="L149" s="64"/>
      <c r="M149" s="64"/>
      <c r="N149" s="178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249"/>
      <c r="AJ149" s="249"/>
      <c r="AK149" s="279"/>
      <c r="AL149" s="286"/>
      <c r="AM149" s="286"/>
      <c r="AN149" s="286"/>
      <c r="AO149" s="286"/>
      <c r="AP149" s="286"/>
      <c r="AQ149" s="66"/>
      <c r="AR149" s="66"/>
      <c r="AS149" s="66"/>
      <c r="AT149" s="66"/>
      <c r="AU149" s="35">
        <f>SUM(AW149:BH149)</f>
        <v>0</v>
      </c>
      <c r="AV149" s="36">
        <f>SUM(J149:AU149)</f>
        <v>0</v>
      </c>
      <c r="AW149" s="50"/>
      <c r="AX149" s="70"/>
      <c r="AY149" s="70"/>
      <c r="AZ149" s="70"/>
      <c r="BA149" s="70"/>
      <c r="BB149" s="70"/>
      <c r="BC149" s="70"/>
      <c r="BD149" s="70"/>
      <c r="BE149" s="70"/>
      <c r="BF149" s="259"/>
      <c r="BG149" s="70"/>
      <c r="BH149" s="129"/>
    </row>
    <row r="150" spans="1:60" ht="13.5" thickBot="1">
      <c r="A150" s="38">
        <v>144</v>
      </c>
      <c r="B150" s="39">
        <f t="shared" si="2"/>
        <v>107</v>
      </c>
      <c r="C150" s="85">
        <f>AV150</f>
        <v>0</v>
      </c>
      <c r="D150" s="161"/>
      <c r="E150" s="90" t="s">
        <v>164</v>
      </c>
      <c r="F150" s="43" t="s">
        <v>19</v>
      </c>
      <c r="G150" s="43">
        <v>2000</v>
      </c>
      <c r="H150" s="34">
        <f>IF(G150&gt;2001,10,IF(G150&gt;1999,12,IF(G150&gt;1997,14,IF(G150&gt;1995,16,0))))</f>
        <v>12</v>
      </c>
      <c r="I150" s="48"/>
      <c r="J150" s="157"/>
      <c r="K150" s="177"/>
      <c r="L150" s="64"/>
      <c r="M150" s="64"/>
      <c r="N150" s="178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249"/>
      <c r="AJ150" s="249"/>
      <c r="AK150" s="279"/>
      <c r="AL150" s="286"/>
      <c r="AM150" s="286"/>
      <c r="AN150" s="286"/>
      <c r="AO150" s="286"/>
      <c r="AP150" s="286"/>
      <c r="AQ150" s="66"/>
      <c r="AR150" s="66"/>
      <c r="AS150" s="66"/>
      <c r="AT150" s="66"/>
      <c r="AU150" s="35">
        <f>SUM(AW150:BH150)</f>
        <v>0</v>
      </c>
      <c r="AV150" s="36">
        <f>SUM(J150:AU150)</f>
        <v>0</v>
      </c>
      <c r="AW150" s="37"/>
      <c r="AX150" s="69"/>
      <c r="AY150" s="69"/>
      <c r="AZ150" s="69"/>
      <c r="BA150" s="69"/>
      <c r="BB150" s="69"/>
      <c r="BC150" s="69"/>
      <c r="BD150" s="69"/>
      <c r="BE150" s="69"/>
      <c r="BF150" s="261"/>
      <c r="BG150" s="69"/>
      <c r="BH150" s="130"/>
    </row>
    <row r="151" spans="1:60" ht="13.5" thickBot="1">
      <c r="A151" s="32">
        <v>145</v>
      </c>
      <c r="B151" s="39">
        <f t="shared" si="2"/>
        <v>107</v>
      </c>
      <c r="C151" s="85">
        <f>AV151</f>
        <v>0</v>
      </c>
      <c r="D151" s="161"/>
      <c r="E151" s="90" t="s">
        <v>131</v>
      </c>
      <c r="F151" s="43" t="s">
        <v>13</v>
      </c>
      <c r="G151" s="43">
        <v>1996</v>
      </c>
      <c r="H151" s="34">
        <f>IF(G151&gt;2001,10,IF(G151&gt;1999,12,IF(G151&gt;1997,14,IF(G151&gt;1995,16,0))))</f>
        <v>16</v>
      </c>
      <c r="I151" s="48"/>
      <c r="J151" s="155"/>
      <c r="K151" s="177"/>
      <c r="L151" s="64"/>
      <c r="M151" s="64"/>
      <c r="N151" s="178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249"/>
      <c r="AJ151" s="249"/>
      <c r="AK151" s="279"/>
      <c r="AL151" s="286"/>
      <c r="AM151" s="286"/>
      <c r="AN151" s="286"/>
      <c r="AO151" s="286"/>
      <c r="AP151" s="286"/>
      <c r="AQ151" s="66"/>
      <c r="AR151" s="66"/>
      <c r="AS151" s="66"/>
      <c r="AT151" s="66"/>
      <c r="AU151" s="35">
        <f>SUM(AW151:BH151)</f>
        <v>0</v>
      </c>
      <c r="AV151" s="36">
        <f>SUM(J151:AU151)</f>
        <v>0</v>
      </c>
      <c r="AW151" s="50"/>
      <c r="AX151" s="70"/>
      <c r="AY151" s="70"/>
      <c r="AZ151" s="70"/>
      <c r="BA151" s="70"/>
      <c r="BB151" s="70"/>
      <c r="BC151" s="70"/>
      <c r="BD151" s="70"/>
      <c r="BE151" s="70"/>
      <c r="BF151" s="259"/>
      <c r="BG151" s="70"/>
      <c r="BH151" s="130"/>
    </row>
    <row r="152" spans="1:60" ht="13.5" thickBot="1">
      <c r="A152" s="38">
        <v>146</v>
      </c>
      <c r="B152" s="39">
        <f t="shared" si="2"/>
        <v>107</v>
      </c>
      <c r="C152" s="85">
        <f>AV152</f>
        <v>0</v>
      </c>
      <c r="D152" s="161"/>
      <c r="E152" s="90" t="s">
        <v>352</v>
      </c>
      <c r="F152" s="40" t="s">
        <v>19</v>
      </c>
      <c r="G152" s="133">
        <v>2000</v>
      </c>
      <c r="H152" s="34">
        <f>IF(G152&gt;2001,10,IF(G152&gt;1999,12,IF(G152&gt;1997,14,IF(G152&gt;1995,16,0))))</f>
        <v>12</v>
      </c>
      <c r="I152" s="48"/>
      <c r="J152" s="157"/>
      <c r="K152" s="223"/>
      <c r="L152" s="193"/>
      <c r="M152" s="193"/>
      <c r="N152" s="206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67"/>
      <c r="Z152" s="67">
        <f>4-4</f>
        <v>0</v>
      </c>
      <c r="AA152" s="67"/>
      <c r="AB152" s="67"/>
      <c r="AC152" s="67"/>
      <c r="AD152" s="67"/>
      <c r="AE152" s="67"/>
      <c r="AF152" s="67"/>
      <c r="AG152" s="67"/>
      <c r="AH152" s="67"/>
      <c r="AI152" s="250"/>
      <c r="AJ152" s="250"/>
      <c r="AK152" s="281"/>
      <c r="AL152" s="287"/>
      <c r="AM152" s="287"/>
      <c r="AN152" s="287"/>
      <c r="AO152" s="287"/>
      <c r="AP152" s="287"/>
      <c r="AQ152" s="67"/>
      <c r="AR152" s="67"/>
      <c r="AS152" s="67"/>
      <c r="AT152" s="67"/>
      <c r="AU152" s="35">
        <f>SUM(AW152:BH152)</f>
        <v>0</v>
      </c>
      <c r="AV152" s="36">
        <f>SUM(J152:AU152)</f>
        <v>0</v>
      </c>
      <c r="AW152" s="50"/>
      <c r="AX152" s="70"/>
      <c r="AY152" s="70"/>
      <c r="AZ152" s="70"/>
      <c r="BA152" s="70"/>
      <c r="BB152" s="70"/>
      <c r="BC152" s="70"/>
      <c r="BD152" s="70"/>
      <c r="BE152" s="70"/>
      <c r="BF152" s="259"/>
      <c r="BG152" s="70"/>
      <c r="BH152" s="129"/>
    </row>
    <row r="153" spans="1:60" ht="13.5" thickBot="1">
      <c r="A153" s="32">
        <v>147</v>
      </c>
      <c r="B153" s="39">
        <f t="shared" si="2"/>
        <v>107</v>
      </c>
      <c r="C153" s="85">
        <f>AV153</f>
        <v>0</v>
      </c>
      <c r="D153" s="161"/>
      <c r="E153" s="90" t="s">
        <v>333</v>
      </c>
      <c r="F153" s="43" t="s">
        <v>9</v>
      </c>
      <c r="G153" s="43">
        <v>1998</v>
      </c>
      <c r="H153" s="224">
        <f>IF(G153&gt;2001,10,IF(G153&gt;1999,12,IF(G153&gt;1997,14,IF(G153&gt;1995,16,0))))</f>
        <v>14</v>
      </c>
      <c r="I153" s="225"/>
      <c r="J153" s="221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251"/>
      <c r="AJ153" s="251"/>
      <c r="AK153" s="282"/>
      <c r="AL153" s="288"/>
      <c r="AM153" s="288"/>
      <c r="AN153" s="288"/>
      <c r="AO153" s="288"/>
      <c r="AP153" s="288"/>
      <c r="AQ153" s="64"/>
      <c r="AR153" s="64"/>
      <c r="AS153" s="64"/>
      <c r="AT153" s="64"/>
      <c r="AU153" s="222">
        <f>SUM(AW153:BH153)</f>
        <v>0</v>
      </c>
      <c r="AV153" s="36">
        <f>SUM(J153:AU153)</f>
        <v>0</v>
      </c>
      <c r="AW153" s="50"/>
      <c r="AX153" s="70"/>
      <c r="AY153" s="70"/>
      <c r="AZ153" s="70"/>
      <c r="BA153" s="70"/>
      <c r="BB153" s="70"/>
      <c r="BC153" s="70"/>
      <c r="BD153" s="70"/>
      <c r="BE153" s="70"/>
      <c r="BF153" s="259"/>
      <c r="BG153" s="70"/>
      <c r="BH153" s="129"/>
    </row>
    <row r="154" spans="1:60" ht="13.5" thickBot="1">
      <c r="A154" s="38">
        <v>148</v>
      </c>
      <c r="B154" s="39">
        <f t="shared" si="2"/>
        <v>107</v>
      </c>
      <c r="C154" s="85">
        <f>AV154</f>
        <v>0</v>
      </c>
      <c r="D154" s="161"/>
      <c r="E154" s="90" t="s">
        <v>134</v>
      </c>
      <c r="F154" s="43" t="s">
        <v>9</v>
      </c>
      <c r="G154" s="43">
        <v>1999</v>
      </c>
      <c r="H154" s="34">
        <f>IF(G154&gt;2001,10,IF(G154&gt;1999,12,IF(G154&gt;1997,14,IF(G154&gt;1995,16,0))))</f>
        <v>14</v>
      </c>
      <c r="I154" s="212"/>
      <c r="J154" s="221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251"/>
      <c r="AJ154" s="251"/>
      <c r="AK154" s="282"/>
      <c r="AL154" s="288"/>
      <c r="AM154" s="288"/>
      <c r="AN154" s="288"/>
      <c r="AO154" s="288"/>
      <c r="AP154" s="288"/>
      <c r="AQ154" s="64"/>
      <c r="AR154" s="64"/>
      <c r="AS154" s="64"/>
      <c r="AT154" s="64"/>
      <c r="AU154" s="222">
        <f>SUM(AW154:BH154)</f>
        <v>0</v>
      </c>
      <c r="AV154" s="36">
        <f>SUM(J154:AU154)</f>
        <v>0</v>
      </c>
      <c r="AW154" s="50"/>
      <c r="AX154" s="70"/>
      <c r="AY154" s="70"/>
      <c r="AZ154" s="70"/>
      <c r="BA154" s="70"/>
      <c r="BB154" s="70"/>
      <c r="BC154" s="70"/>
      <c r="BD154" s="70"/>
      <c r="BE154" s="70"/>
      <c r="BF154" s="259"/>
      <c r="BG154" s="70"/>
      <c r="BH154" s="129"/>
    </row>
    <row r="155" spans="1:60" ht="13.5" thickBot="1">
      <c r="A155" s="32">
        <v>149</v>
      </c>
      <c r="B155" s="39">
        <f t="shared" si="2"/>
        <v>107</v>
      </c>
      <c r="C155" s="85">
        <f>AV155</f>
        <v>0</v>
      </c>
      <c r="D155" s="161"/>
      <c r="E155" s="90" t="s">
        <v>113</v>
      </c>
      <c r="F155" s="43" t="s">
        <v>9</v>
      </c>
      <c r="G155" s="43">
        <v>2001</v>
      </c>
      <c r="H155" s="34">
        <f>IF(G155&gt;2001,10,IF(G155&gt;1999,12,IF(G155&gt;1997,14,IF(G155&gt;1995,16,0))))</f>
        <v>12</v>
      </c>
      <c r="I155" s="48"/>
      <c r="J155" s="155"/>
      <c r="K155" s="177"/>
      <c r="L155" s="64"/>
      <c r="M155" s="64"/>
      <c r="N155" s="178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249"/>
      <c r="AJ155" s="249"/>
      <c r="AK155" s="279"/>
      <c r="AL155" s="286"/>
      <c r="AM155" s="286"/>
      <c r="AN155" s="286"/>
      <c r="AO155" s="286"/>
      <c r="AP155" s="286"/>
      <c r="AQ155" s="66"/>
      <c r="AR155" s="66"/>
      <c r="AS155" s="66"/>
      <c r="AT155" s="66"/>
      <c r="AU155" s="35">
        <f>SUM(AW155:BH155)</f>
        <v>0</v>
      </c>
      <c r="AV155" s="36">
        <f>SUM(J155:AU155)</f>
        <v>0</v>
      </c>
      <c r="AW155" s="50"/>
      <c r="AX155" s="70"/>
      <c r="AY155" s="70"/>
      <c r="AZ155" s="70"/>
      <c r="BA155" s="70"/>
      <c r="BB155" s="70"/>
      <c r="BC155" s="70"/>
      <c r="BD155" s="70"/>
      <c r="BE155" s="70"/>
      <c r="BF155" s="259"/>
      <c r="BG155" s="70"/>
      <c r="BH155" s="130"/>
    </row>
    <row r="156" spans="1:60" ht="13.5" thickBot="1">
      <c r="A156" s="38">
        <v>150</v>
      </c>
      <c r="B156" s="39">
        <f t="shared" si="2"/>
        <v>107</v>
      </c>
      <c r="C156" s="85">
        <f>AV156</f>
        <v>0</v>
      </c>
      <c r="D156" s="161"/>
      <c r="E156" s="90" t="s">
        <v>111</v>
      </c>
      <c r="F156" s="43" t="s">
        <v>9</v>
      </c>
      <c r="G156" s="43">
        <v>2000</v>
      </c>
      <c r="H156" s="34">
        <f>IF(G156&gt;2001,10,IF(G156&gt;1999,12,IF(G156&gt;1997,14,IF(G156&gt;1995,16,0))))</f>
        <v>12</v>
      </c>
      <c r="I156" s="48"/>
      <c r="J156" s="157"/>
      <c r="K156" s="177"/>
      <c r="L156" s="64"/>
      <c r="M156" s="64"/>
      <c r="N156" s="178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249"/>
      <c r="AJ156" s="249"/>
      <c r="AK156" s="279"/>
      <c r="AL156" s="286"/>
      <c r="AM156" s="286"/>
      <c r="AN156" s="286"/>
      <c r="AO156" s="286"/>
      <c r="AP156" s="286"/>
      <c r="AQ156" s="66"/>
      <c r="AR156" s="66"/>
      <c r="AS156" s="66"/>
      <c r="AT156" s="66"/>
      <c r="AU156" s="35">
        <f>SUM(AW156:BH156)</f>
        <v>0</v>
      </c>
      <c r="AV156" s="36">
        <f>SUM(J156:AU156)</f>
        <v>0</v>
      </c>
      <c r="AW156" s="50"/>
      <c r="AX156" s="70"/>
      <c r="AY156" s="70"/>
      <c r="AZ156" s="70"/>
      <c r="BA156" s="70"/>
      <c r="BB156" s="70"/>
      <c r="BC156" s="70"/>
      <c r="BD156" s="70"/>
      <c r="BE156" s="70"/>
      <c r="BF156" s="259"/>
      <c r="BG156" s="70"/>
      <c r="BH156" s="129"/>
    </row>
    <row r="157" spans="1:60" ht="13.5" thickBot="1">
      <c r="A157" s="32">
        <v>151</v>
      </c>
      <c r="B157" s="39">
        <f t="shared" si="2"/>
        <v>107</v>
      </c>
      <c r="C157" s="85">
        <f>AV157</f>
        <v>0</v>
      </c>
      <c r="D157" s="161"/>
      <c r="E157" s="90" t="s">
        <v>294</v>
      </c>
      <c r="F157" s="43" t="s">
        <v>19</v>
      </c>
      <c r="G157" s="43">
        <v>1996</v>
      </c>
      <c r="H157" s="34">
        <f>IF(G157&gt;2001,10,IF(G157&gt;1999,12,IF(G157&gt;1997,14,IF(G157&gt;1995,16,0))))</f>
        <v>16</v>
      </c>
      <c r="I157" s="48"/>
      <c r="J157" s="157"/>
      <c r="K157" s="177"/>
      <c r="L157" s="64"/>
      <c r="M157" s="64"/>
      <c r="N157" s="178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249"/>
      <c r="AJ157" s="249"/>
      <c r="AK157" s="279"/>
      <c r="AL157" s="286"/>
      <c r="AM157" s="286"/>
      <c r="AN157" s="286"/>
      <c r="AO157" s="286"/>
      <c r="AP157" s="286"/>
      <c r="AQ157" s="66"/>
      <c r="AR157" s="66"/>
      <c r="AS157" s="66"/>
      <c r="AT157" s="66"/>
      <c r="AU157" s="35">
        <f>SUM(AW157:BH157)</f>
        <v>0</v>
      </c>
      <c r="AV157" s="36">
        <f>SUM(J157:AU157)</f>
        <v>0</v>
      </c>
      <c r="AW157" s="37"/>
      <c r="AX157" s="69"/>
      <c r="AY157" s="69"/>
      <c r="AZ157" s="69"/>
      <c r="BA157" s="69"/>
      <c r="BB157" s="69"/>
      <c r="BC157" s="69"/>
      <c r="BD157" s="69"/>
      <c r="BE157" s="69"/>
      <c r="BF157" s="261"/>
      <c r="BG157" s="69"/>
      <c r="BH157" s="129"/>
    </row>
    <row r="158" spans="1:60" ht="13.5" thickBot="1">
      <c r="A158" s="38">
        <v>152</v>
      </c>
      <c r="B158" s="39">
        <f t="shared" si="2"/>
        <v>107</v>
      </c>
      <c r="C158" s="85">
        <f>AV158</f>
        <v>0</v>
      </c>
      <c r="D158" s="161"/>
      <c r="E158" s="90" t="s">
        <v>132</v>
      </c>
      <c r="F158" s="43" t="s">
        <v>9</v>
      </c>
      <c r="G158" s="43">
        <v>1999</v>
      </c>
      <c r="H158" s="34">
        <f>IF(G158&gt;2001,10,IF(G158&gt;1999,12,IF(G158&gt;1997,14,IF(G158&gt;1995,16,0))))</f>
        <v>14</v>
      </c>
      <c r="I158" s="48"/>
      <c r="J158" s="157"/>
      <c r="K158" s="177"/>
      <c r="L158" s="64"/>
      <c r="M158" s="64"/>
      <c r="N158" s="178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249"/>
      <c r="AJ158" s="249"/>
      <c r="AK158" s="279"/>
      <c r="AL158" s="286"/>
      <c r="AM158" s="286"/>
      <c r="AN158" s="286"/>
      <c r="AO158" s="286"/>
      <c r="AP158" s="286"/>
      <c r="AQ158" s="66"/>
      <c r="AR158" s="66"/>
      <c r="AS158" s="66"/>
      <c r="AT158" s="66"/>
      <c r="AU158" s="35">
        <f>SUM(AW158:BH158)</f>
        <v>0</v>
      </c>
      <c r="AV158" s="36">
        <f>SUM(J158:AU158)</f>
        <v>0</v>
      </c>
      <c r="AW158" s="50"/>
      <c r="AX158" s="70"/>
      <c r="AY158" s="70"/>
      <c r="AZ158" s="70"/>
      <c r="BA158" s="70"/>
      <c r="BB158" s="70"/>
      <c r="BC158" s="70"/>
      <c r="BD158" s="70"/>
      <c r="BE158" s="70"/>
      <c r="BF158" s="259"/>
      <c r="BG158" s="70"/>
      <c r="BH158" s="130"/>
    </row>
    <row r="159" spans="1:60" ht="13.5" thickBot="1">
      <c r="A159" s="32">
        <v>153</v>
      </c>
      <c r="B159" s="39">
        <f t="shared" si="2"/>
        <v>107</v>
      </c>
      <c r="C159" s="85">
        <f>AV159</f>
        <v>0</v>
      </c>
      <c r="D159" s="161"/>
      <c r="E159" s="90" t="s">
        <v>163</v>
      </c>
      <c r="F159" s="43" t="s">
        <v>9</v>
      </c>
      <c r="G159" s="43">
        <v>2000</v>
      </c>
      <c r="H159" s="34">
        <f>IF(G159&gt;2001,10,IF(G159&gt;1999,12,IF(G159&gt;1997,14,IF(G159&gt;1995,16,0))))</f>
        <v>12</v>
      </c>
      <c r="I159" s="213"/>
      <c r="J159" s="215">
        <f>IF(I159&gt;2001,10,IF(I159&gt;1999,12,IF(I159&gt;1997,14,IF(I159&gt;1995,16,0))))</f>
        <v>0</v>
      </c>
      <c r="K159" s="216"/>
      <c r="L159" s="217"/>
      <c r="M159" s="217"/>
      <c r="N159" s="218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80"/>
      <c r="AL159" s="280"/>
      <c r="AM159" s="280"/>
      <c r="AN159" s="280"/>
      <c r="AO159" s="280"/>
      <c r="AP159" s="280"/>
      <c r="AQ159" s="219"/>
      <c r="AR159" s="219"/>
      <c r="AS159" s="219"/>
      <c r="AT159" s="219"/>
      <c r="AU159" s="220">
        <f>IF(AT159&gt;2001,10,IF(AT159&gt;1999,12,IF(AT159&gt;1997,14,IF(AT159&gt;1995,16,0))))</f>
        <v>0</v>
      </c>
      <c r="AV159" s="36">
        <f>SUM(J159:AU159)</f>
        <v>0</v>
      </c>
      <c r="AW159" s="50"/>
      <c r="AX159" s="70"/>
      <c r="AY159" s="70"/>
      <c r="AZ159" s="70"/>
      <c r="BA159" s="70"/>
      <c r="BB159" s="70"/>
      <c r="BC159" s="70"/>
      <c r="BD159" s="70"/>
      <c r="BE159" s="70"/>
      <c r="BF159" s="259"/>
      <c r="BG159" s="70"/>
      <c r="BH159" s="129"/>
    </row>
    <row r="160" spans="1:60" ht="13.5" thickBot="1">
      <c r="A160" s="32">
        <v>154</v>
      </c>
      <c r="B160" s="39">
        <f t="shared" si="2"/>
        <v>107</v>
      </c>
      <c r="C160" s="85">
        <f>AV160</f>
        <v>0</v>
      </c>
      <c r="D160" s="161"/>
      <c r="E160" s="90" t="s">
        <v>377</v>
      </c>
      <c r="F160" s="43" t="s">
        <v>19</v>
      </c>
      <c r="G160" s="43">
        <v>2002</v>
      </c>
      <c r="H160" s="34">
        <f>IF(G160&gt;2001,10,IF(G160&gt;1999,12,IF(G160&gt;1997,14,IF(G160&gt;1995,16,0))))</f>
        <v>10</v>
      </c>
      <c r="I160" s="213"/>
      <c r="J160" s="215">
        <f>IF(I160&gt;2001,10,IF(I160&gt;1999,12,IF(I160&gt;1997,14,IF(I160&gt;1995,16,0))))</f>
        <v>0</v>
      </c>
      <c r="K160" s="216"/>
      <c r="L160" s="217"/>
      <c r="M160" s="217"/>
      <c r="N160" s="218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28"/>
      <c r="Z160" s="228"/>
      <c r="AA160" s="228"/>
      <c r="AB160" s="228">
        <f>3-3</f>
        <v>0</v>
      </c>
      <c r="AC160" s="228"/>
      <c r="AD160" s="228"/>
      <c r="AE160" s="228"/>
      <c r="AF160" s="228"/>
      <c r="AG160" s="228"/>
      <c r="AH160" s="228"/>
      <c r="AI160" s="228"/>
      <c r="AJ160" s="228"/>
      <c r="AK160" s="280"/>
      <c r="AL160" s="280"/>
      <c r="AM160" s="280"/>
      <c r="AN160" s="280"/>
      <c r="AO160" s="280"/>
      <c r="AP160" s="280"/>
      <c r="AQ160" s="219"/>
      <c r="AR160" s="219"/>
      <c r="AS160" s="219"/>
      <c r="AT160" s="219"/>
      <c r="AU160" s="220">
        <f>IF(AT160&gt;2001,10,IF(AT160&gt;1999,12,IF(AT160&gt;1997,14,IF(AT160&gt;1995,16,0))))</f>
        <v>0</v>
      </c>
      <c r="AV160" s="36">
        <f>SUM(J160:AU160)</f>
        <v>0</v>
      </c>
      <c r="AW160" s="50"/>
      <c r="AX160" s="70"/>
      <c r="AY160" s="70"/>
      <c r="AZ160" s="70"/>
      <c r="BA160" s="70"/>
      <c r="BB160" s="70"/>
      <c r="BC160" s="70"/>
      <c r="BD160" s="70"/>
      <c r="BE160" s="70"/>
      <c r="BF160" s="259"/>
      <c r="BG160" s="70"/>
      <c r="BH160" s="129"/>
    </row>
    <row r="161" spans="1:60" ht="13.5" thickBot="1">
      <c r="A161" s="38">
        <v>155</v>
      </c>
      <c r="B161" s="39">
        <f t="shared" si="2"/>
        <v>107</v>
      </c>
      <c r="C161" s="85">
        <f>AV161</f>
        <v>0</v>
      </c>
      <c r="D161" s="161"/>
      <c r="E161" s="90" t="s">
        <v>379</v>
      </c>
      <c r="F161" s="43" t="s">
        <v>15</v>
      </c>
      <c r="G161" s="43">
        <v>2003</v>
      </c>
      <c r="H161" s="34">
        <f>IF(G161&gt;2001,10,IF(G161&gt;1999,12,IF(G161&gt;1997,14,IF(G161&gt;1995,16,0))))</f>
        <v>10</v>
      </c>
      <c r="I161" s="213"/>
      <c r="J161" s="215">
        <f>IF(I161&gt;2001,10,IF(I161&gt;1999,12,IF(I161&gt;1997,14,IF(I161&gt;1995,16,0))))</f>
        <v>0</v>
      </c>
      <c r="K161" s="216"/>
      <c r="L161" s="217"/>
      <c r="M161" s="217"/>
      <c r="N161" s="218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28"/>
      <c r="Z161" s="228"/>
      <c r="AA161" s="228"/>
      <c r="AB161" s="228">
        <f>3-3</f>
        <v>0</v>
      </c>
      <c r="AC161" s="228"/>
      <c r="AD161" s="228"/>
      <c r="AE161" s="228"/>
      <c r="AF161" s="228"/>
      <c r="AG161" s="228"/>
      <c r="AH161" s="228"/>
      <c r="AI161" s="228"/>
      <c r="AJ161" s="228"/>
      <c r="AK161" s="280"/>
      <c r="AL161" s="280"/>
      <c r="AM161" s="280"/>
      <c r="AN161" s="280"/>
      <c r="AO161" s="280"/>
      <c r="AP161" s="280"/>
      <c r="AQ161" s="219"/>
      <c r="AR161" s="219"/>
      <c r="AS161" s="219"/>
      <c r="AT161" s="219"/>
      <c r="AU161" s="220">
        <f>IF(AT161&gt;2001,10,IF(AT161&gt;1999,12,IF(AT161&gt;1997,14,IF(AT161&gt;1995,16,0))))</f>
        <v>0</v>
      </c>
      <c r="AV161" s="36">
        <f>SUM(J161:AU161)</f>
        <v>0</v>
      </c>
      <c r="AW161" s="50"/>
      <c r="AX161" s="70"/>
      <c r="AY161" s="70"/>
      <c r="AZ161" s="70"/>
      <c r="BA161" s="70"/>
      <c r="BB161" s="70"/>
      <c r="BC161" s="70"/>
      <c r="BD161" s="70"/>
      <c r="BE161" s="70"/>
      <c r="BF161" s="259"/>
      <c r="BG161" s="70"/>
      <c r="BH161" s="129"/>
    </row>
    <row r="162" spans="1:60" ht="13.5" thickBot="1">
      <c r="A162" s="32">
        <v>156</v>
      </c>
      <c r="B162" s="39">
        <f t="shared" si="2"/>
        <v>107</v>
      </c>
      <c r="C162" s="85">
        <f>AV162</f>
        <v>0</v>
      </c>
      <c r="D162" s="161"/>
      <c r="E162" s="90" t="s">
        <v>382</v>
      </c>
      <c r="F162" s="43" t="s">
        <v>9</v>
      </c>
      <c r="G162" s="43">
        <v>2000</v>
      </c>
      <c r="H162" s="34">
        <f>IF(G162&gt;2001,10,IF(G162&gt;1999,12,IF(G162&gt;1997,14,IF(G162&gt;1995,16,0))))</f>
        <v>12</v>
      </c>
      <c r="I162" s="213"/>
      <c r="J162" s="215">
        <f>IF(I162&gt;2001,10,IF(I162&gt;1999,12,IF(I162&gt;1997,14,IF(I162&gt;1995,16,0))))</f>
        <v>0</v>
      </c>
      <c r="K162" s="216"/>
      <c r="L162" s="217"/>
      <c r="M162" s="217"/>
      <c r="N162" s="218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28"/>
      <c r="Z162" s="228"/>
      <c r="AA162" s="228"/>
      <c r="AB162" s="228"/>
      <c r="AC162" s="228">
        <f>7-7</f>
        <v>0</v>
      </c>
      <c r="AD162" s="228"/>
      <c r="AE162" s="228"/>
      <c r="AF162" s="228"/>
      <c r="AG162" s="228"/>
      <c r="AH162" s="228"/>
      <c r="AI162" s="228"/>
      <c r="AJ162" s="228"/>
      <c r="AK162" s="280"/>
      <c r="AL162" s="280"/>
      <c r="AM162" s="280"/>
      <c r="AN162" s="280"/>
      <c r="AO162" s="280"/>
      <c r="AP162" s="280"/>
      <c r="AQ162" s="219"/>
      <c r="AR162" s="219"/>
      <c r="AS162" s="219"/>
      <c r="AT162" s="219"/>
      <c r="AU162" s="220">
        <f>IF(AT162&gt;2001,10,IF(AT162&gt;1999,12,IF(AT162&gt;1997,14,IF(AT162&gt;1995,16,0))))</f>
        <v>0</v>
      </c>
      <c r="AV162" s="36">
        <f>SUM(J162:AU162)</f>
        <v>0</v>
      </c>
      <c r="AW162" s="50"/>
      <c r="AX162" s="70"/>
      <c r="AY162" s="70"/>
      <c r="AZ162" s="70"/>
      <c r="BA162" s="70"/>
      <c r="BB162" s="70"/>
      <c r="BC162" s="70"/>
      <c r="BD162" s="70"/>
      <c r="BE162" s="70"/>
      <c r="BF162" s="259"/>
      <c r="BG162" s="70"/>
      <c r="BH162" s="129"/>
    </row>
    <row r="163" spans="1:60" ht="13.5" thickBot="1">
      <c r="A163" s="32">
        <v>157</v>
      </c>
      <c r="B163" s="39">
        <f t="shared" si="2"/>
        <v>107</v>
      </c>
      <c r="C163" s="85">
        <f>AV163</f>
        <v>0</v>
      </c>
      <c r="D163" s="161"/>
      <c r="E163" s="90" t="s">
        <v>383</v>
      </c>
      <c r="F163" s="43" t="s">
        <v>15</v>
      </c>
      <c r="G163" s="43">
        <v>2001</v>
      </c>
      <c r="H163" s="34">
        <f>IF(G163&gt;2001,10,IF(G163&gt;1999,12,IF(G163&gt;1997,14,IF(G163&gt;1995,16,0))))</f>
        <v>12</v>
      </c>
      <c r="I163" s="213"/>
      <c r="J163" s="215">
        <f>IF(I163&gt;2001,10,IF(I163&gt;1999,12,IF(I163&gt;1997,14,IF(I163&gt;1995,16,0))))</f>
        <v>0</v>
      </c>
      <c r="K163" s="216"/>
      <c r="L163" s="217"/>
      <c r="M163" s="217"/>
      <c r="N163" s="218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28"/>
      <c r="Z163" s="228"/>
      <c r="AA163" s="228"/>
      <c r="AB163" s="228"/>
      <c r="AC163" s="228">
        <f>7-7</f>
        <v>0</v>
      </c>
      <c r="AD163" s="228"/>
      <c r="AE163" s="228"/>
      <c r="AF163" s="228"/>
      <c r="AG163" s="228"/>
      <c r="AH163" s="228"/>
      <c r="AI163" s="228"/>
      <c r="AJ163" s="228"/>
      <c r="AK163" s="280"/>
      <c r="AL163" s="280"/>
      <c r="AM163" s="280"/>
      <c r="AN163" s="280"/>
      <c r="AO163" s="280"/>
      <c r="AP163" s="280"/>
      <c r="AQ163" s="219"/>
      <c r="AR163" s="219"/>
      <c r="AS163" s="219"/>
      <c r="AT163" s="219"/>
      <c r="AU163" s="220">
        <f>IF(AT163&gt;2001,10,IF(AT163&gt;1999,12,IF(AT163&gt;1997,14,IF(AT163&gt;1995,16,0))))</f>
        <v>0</v>
      </c>
      <c r="AV163" s="36">
        <f>SUM(J163:AU163)</f>
        <v>0</v>
      </c>
      <c r="AW163" s="50"/>
      <c r="AX163" s="70"/>
      <c r="AY163" s="70"/>
      <c r="AZ163" s="70"/>
      <c r="BA163" s="70"/>
      <c r="BB163" s="70"/>
      <c r="BC163" s="70"/>
      <c r="BD163" s="70"/>
      <c r="BE163" s="70"/>
      <c r="BF163" s="259"/>
      <c r="BG163" s="70"/>
      <c r="BH163" s="129"/>
    </row>
    <row r="164" spans="1:60" ht="13.5" thickBot="1">
      <c r="A164" s="38">
        <v>158</v>
      </c>
      <c r="B164" s="39">
        <f t="shared" si="2"/>
        <v>107</v>
      </c>
      <c r="C164" s="85">
        <f>AV164</f>
        <v>0</v>
      </c>
      <c r="D164" s="161"/>
      <c r="E164" s="90" t="s">
        <v>384</v>
      </c>
      <c r="F164" s="43" t="s">
        <v>9</v>
      </c>
      <c r="G164" s="43">
        <v>2000</v>
      </c>
      <c r="H164" s="34">
        <f>IF(G164&gt;2001,10,IF(G164&gt;1999,12,IF(G164&gt;1997,14,IF(G164&gt;1995,16,0))))</f>
        <v>12</v>
      </c>
      <c r="I164" s="213"/>
      <c r="J164" s="215">
        <f>IF(I164&gt;2001,10,IF(I164&gt;1999,12,IF(I164&gt;1997,14,IF(I164&gt;1995,16,0))))</f>
        <v>0</v>
      </c>
      <c r="K164" s="216"/>
      <c r="L164" s="217"/>
      <c r="M164" s="217"/>
      <c r="N164" s="218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28"/>
      <c r="Z164" s="228"/>
      <c r="AA164" s="228"/>
      <c r="AB164" s="228"/>
      <c r="AC164" s="228">
        <f>7-7</f>
        <v>0</v>
      </c>
      <c r="AD164" s="228"/>
      <c r="AE164" s="228"/>
      <c r="AF164" s="228"/>
      <c r="AG164" s="228"/>
      <c r="AH164" s="228"/>
      <c r="AI164" s="228"/>
      <c r="AJ164" s="228"/>
      <c r="AK164" s="280"/>
      <c r="AL164" s="280"/>
      <c r="AM164" s="280"/>
      <c r="AN164" s="280"/>
      <c r="AO164" s="280"/>
      <c r="AP164" s="280"/>
      <c r="AQ164" s="219"/>
      <c r="AR164" s="219"/>
      <c r="AS164" s="219"/>
      <c r="AT164" s="219"/>
      <c r="AU164" s="220">
        <f>IF(AT164&gt;2001,10,IF(AT164&gt;1999,12,IF(AT164&gt;1997,14,IF(AT164&gt;1995,16,0))))</f>
        <v>0</v>
      </c>
      <c r="AV164" s="36">
        <f>SUM(J164:AU164)</f>
        <v>0</v>
      </c>
      <c r="AW164" s="50"/>
      <c r="AX164" s="70"/>
      <c r="AY164" s="70"/>
      <c r="AZ164" s="70"/>
      <c r="BA164" s="70"/>
      <c r="BB164" s="70"/>
      <c r="BC164" s="70"/>
      <c r="BD164" s="70"/>
      <c r="BE164" s="70"/>
      <c r="BF164" s="259"/>
      <c r="BG164" s="70"/>
      <c r="BH164" s="129"/>
    </row>
    <row r="165" spans="1:60" ht="13.5" thickBot="1">
      <c r="A165" s="32">
        <v>159</v>
      </c>
      <c r="B165" s="39">
        <f t="shared" si="2"/>
        <v>107</v>
      </c>
      <c r="C165" s="85">
        <f>AV165</f>
        <v>0</v>
      </c>
      <c r="D165" s="161"/>
      <c r="E165" s="90" t="s">
        <v>386</v>
      </c>
      <c r="F165" s="43" t="s">
        <v>19</v>
      </c>
      <c r="G165" s="43">
        <v>2001</v>
      </c>
      <c r="H165" s="34">
        <f>IF(G165&gt;2001,10,IF(G165&gt;1999,12,IF(G165&gt;1997,14,IF(G165&gt;1995,16,0))))</f>
        <v>12</v>
      </c>
      <c r="I165" s="213"/>
      <c r="J165" s="215">
        <f>IF(I165&gt;2001,10,IF(I165&gt;1999,12,IF(I165&gt;1997,14,IF(I165&gt;1995,16,0))))</f>
        <v>0</v>
      </c>
      <c r="K165" s="216"/>
      <c r="L165" s="217"/>
      <c r="M165" s="217"/>
      <c r="N165" s="218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28"/>
      <c r="Z165" s="228"/>
      <c r="AA165" s="228"/>
      <c r="AB165" s="228"/>
      <c r="AC165" s="228">
        <f>4-4</f>
        <v>0</v>
      </c>
      <c r="AD165" s="228"/>
      <c r="AE165" s="228"/>
      <c r="AF165" s="228"/>
      <c r="AG165" s="228"/>
      <c r="AH165" s="228"/>
      <c r="AI165" s="228"/>
      <c r="AJ165" s="228"/>
      <c r="AK165" s="280"/>
      <c r="AL165" s="280"/>
      <c r="AM165" s="280"/>
      <c r="AN165" s="280"/>
      <c r="AO165" s="280"/>
      <c r="AP165" s="280"/>
      <c r="AQ165" s="219"/>
      <c r="AR165" s="219"/>
      <c r="AS165" s="219"/>
      <c r="AT165" s="219"/>
      <c r="AU165" s="220">
        <f>IF(AT165&gt;2001,10,IF(AT165&gt;1999,12,IF(AT165&gt;1997,14,IF(AT165&gt;1995,16,0))))</f>
        <v>0</v>
      </c>
      <c r="AV165" s="36">
        <f>SUM(J165:AU165)</f>
        <v>0</v>
      </c>
      <c r="AW165" s="50"/>
      <c r="AX165" s="70"/>
      <c r="AY165" s="70"/>
      <c r="AZ165" s="70"/>
      <c r="BA165" s="70"/>
      <c r="BB165" s="70"/>
      <c r="BC165" s="70"/>
      <c r="BD165" s="70"/>
      <c r="BE165" s="70"/>
      <c r="BF165" s="259"/>
      <c r="BG165" s="70"/>
      <c r="BH165" s="129"/>
    </row>
    <row r="166" spans="1:60" ht="13.5" thickBot="1">
      <c r="A166" s="32">
        <v>160</v>
      </c>
      <c r="B166" s="39">
        <f t="shared" si="2"/>
        <v>107</v>
      </c>
      <c r="C166" s="85">
        <f>AV166</f>
        <v>0</v>
      </c>
      <c r="D166" s="161"/>
      <c r="E166" s="90" t="s">
        <v>387</v>
      </c>
      <c r="F166" s="43" t="s">
        <v>9</v>
      </c>
      <c r="G166" s="43">
        <v>2000</v>
      </c>
      <c r="H166" s="34">
        <f>IF(G166&gt;2001,10,IF(G166&gt;1999,12,IF(G166&gt;1997,14,IF(G166&gt;1995,16,0))))</f>
        <v>12</v>
      </c>
      <c r="I166" s="213"/>
      <c r="J166" s="215">
        <f>IF(I166&gt;2001,10,IF(I166&gt;1999,12,IF(I166&gt;1997,14,IF(I166&gt;1995,16,0))))</f>
        <v>0</v>
      </c>
      <c r="K166" s="216"/>
      <c r="L166" s="217"/>
      <c r="M166" s="217"/>
      <c r="N166" s="218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28"/>
      <c r="Z166" s="228"/>
      <c r="AA166" s="228"/>
      <c r="AB166" s="228"/>
      <c r="AC166" s="228">
        <f>4-4</f>
        <v>0</v>
      </c>
      <c r="AD166" s="228"/>
      <c r="AE166" s="228"/>
      <c r="AF166" s="228"/>
      <c r="AG166" s="228"/>
      <c r="AH166" s="228"/>
      <c r="AI166" s="228"/>
      <c r="AJ166" s="228"/>
      <c r="AK166" s="280"/>
      <c r="AL166" s="280"/>
      <c r="AM166" s="280"/>
      <c r="AN166" s="280"/>
      <c r="AO166" s="280"/>
      <c r="AP166" s="280"/>
      <c r="AQ166" s="219"/>
      <c r="AR166" s="219"/>
      <c r="AS166" s="219"/>
      <c r="AT166" s="219"/>
      <c r="AU166" s="220">
        <f>IF(AT166&gt;2001,10,IF(AT166&gt;1999,12,IF(AT166&gt;1997,14,IF(AT166&gt;1995,16,0))))</f>
        <v>0</v>
      </c>
      <c r="AV166" s="36">
        <f>SUM(J166:AU166)</f>
        <v>0</v>
      </c>
      <c r="AW166" s="50"/>
      <c r="AX166" s="70"/>
      <c r="AY166" s="70"/>
      <c r="AZ166" s="70"/>
      <c r="BA166" s="70"/>
      <c r="BB166" s="70"/>
      <c r="BC166" s="70"/>
      <c r="BD166" s="70"/>
      <c r="BE166" s="70"/>
      <c r="BF166" s="259"/>
      <c r="BG166" s="70"/>
      <c r="BH166" s="129"/>
    </row>
    <row r="167" spans="1:60" ht="13.5" thickBot="1">
      <c r="A167" s="38">
        <v>161</v>
      </c>
      <c r="B167" s="39">
        <f>IF(C167=C166,B166,A167)</f>
        <v>107</v>
      </c>
      <c r="C167" s="85">
        <f>AV167</f>
        <v>0</v>
      </c>
      <c r="D167" s="161"/>
      <c r="E167" s="90" t="s">
        <v>392</v>
      </c>
      <c r="F167" s="43" t="s">
        <v>9</v>
      </c>
      <c r="G167" s="43">
        <v>2001</v>
      </c>
      <c r="H167" s="34">
        <f>IF(G167&gt;2001,10,IF(G167&gt;1999,12,IF(G167&gt;1997,14,IF(G167&gt;1995,16,0))))</f>
        <v>12</v>
      </c>
      <c r="I167" s="48"/>
      <c r="J167" s="157"/>
      <c r="K167" s="177"/>
      <c r="L167" s="64"/>
      <c r="M167" s="64"/>
      <c r="N167" s="178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6"/>
      <c r="Z167" s="66"/>
      <c r="AA167" s="66"/>
      <c r="AB167" s="66"/>
      <c r="AC167" s="66"/>
      <c r="AD167" s="66"/>
      <c r="AE167" s="66"/>
      <c r="AF167" s="66"/>
      <c r="AG167" s="66"/>
      <c r="AH167" s="66">
        <f>4-4</f>
        <v>0</v>
      </c>
      <c r="AI167" s="249"/>
      <c r="AJ167" s="249"/>
      <c r="AK167" s="279"/>
      <c r="AL167" s="286"/>
      <c r="AM167" s="286"/>
      <c r="AN167" s="286"/>
      <c r="AO167" s="286"/>
      <c r="AP167" s="286"/>
      <c r="AQ167" s="66"/>
      <c r="AR167" s="66"/>
      <c r="AS167" s="66"/>
      <c r="AT167" s="66"/>
      <c r="AU167" s="35">
        <f>SUM(AW167:BH167)</f>
        <v>0</v>
      </c>
      <c r="AV167" s="36">
        <f>SUM(J167:AU167)</f>
        <v>0</v>
      </c>
      <c r="AW167" s="50"/>
      <c r="AX167" s="70"/>
      <c r="AY167" s="70"/>
      <c r="AZ167" s="70"/>
      <c r="BA167" s="70"/>
      <c r="BB167" s="70"/>
      <c r="BC167" s="70"/>
      <c r="BD167" s="70"/>
      <c r="BE167" s="70"/>
      <c r="BF167" s="259"/>
      <c r="BG167" s="70"/>
      <c r="BH167" s="129"/>
    </row>
    <row r="168" spans="1:60" ht="13.5" thickBot="1">
      <c r="A168" s="32">
        <v>162</v>
      </c>
      <c r="B168" s="39">
        <f>IF(C168=C167,B167,A168)</f>
        <v>107</v>
      </c>
      <c r="C168" s="85">
        <f>AV168</f>
        <v>0</v>
      </c>
      <c r="D168" s="161"/>
      <c r="E168" s="90" t="s">
        <v>395</v>
      </c>
      <c r="F168" s="43"/>
      <c r="G168" s="133">
        <v>2002</v>
      </c>
      <c r="H168" s="224">
        <f>IF(G168&gt;2001,10,IF(G168&gt;1999,12,IF(G168&gt;1997,14,IF(G168&gt;1995,16,0))))</f>
        <v>10</v>
      </c>
      <c r="I168" s="225"/>
      <c r="J168" s="221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252">
        <f>5-5</f>
        <v>0</v>
      </c>
      <c r="AJ168" s="251"/>
      <c r="AK168" s="282"/>
      <c r="AL168" s="288"/>
      <c r="AM168" s="288"/>
      <c r="AN168" s="288"/>
      <c r="AO168" s="288"/>
      <c r="AP168" s="288"/>
      <c r="AQ168" s="64"/>
      <c r="AR168" s="64"/>
      <c r="AS168" s="64"/>
      <c r="AT168" s="64"/>
      <c r="AU168" s="222">
        <f>SUM(AW168:BH168)</f>
        <v>0</v>
      </c>
      <c r="AV168" s="36">
        <f>SUM(J168:AU168)</f>
        <v>0</v>
      </c>
      <c r="AW168" s="50"/>
      <c r="AX168" s="70"/>
      <c r="AY168" s="70"/>
      <c r="AZ168" s="70"/>
      <c r="BA168" s="70"/>
      <c r="BB168" s="70"/>
      <c r="BC168" s="70"/>
      <c r="BD168" s="70"/>
      <c r="BE168" s="70"/>
      <c r="BF168" s="259"/>
      <c r="BG168" s="70"/>
      <c r="BH168" s="129"/>
    </row>
    <row r="169" spans="1:60" ht="13.5" thickBot="1">
      <c r="A169" s="32">
        <v>163</v>
      </c>
      <c r="B169" s="39">
        <f>IF(C169=C168,B168,A169)</f>
        <v>107</v>
      </c>
      <c r="C169" s="85">
        <f>AV169</f>
        <v>0</v>
      </c>
      <c r="D169" s="161"/>
      <c r="E169" s="90" t="s">
        <v>405</v>
      </c>
      <c r="F169" s="43" t="s">
        <v>15</v>
      </c>
      <c r="G169" s="133">
        <v>2002</v>
      </c>
      <c r="H169" s="34">
        <f>IF(G169&gt;2001,10,IF(G169&gt;1999,12,IF(G169&gt;1997,14,IF(G169&gt;1995,16,0))))</f>
        <v>10</v>
      </c>
      <c r="I169" s="213"/>
      <c r="J169" s="215">
        <f>IF(I169&gt;2001,10,IF(I169&gt;1999,12,IF(I169&gt;1997,14,IF(I169&gt;1995,16,0))))</f>
        <v>0</v>
      </c>
      <c r="K169" s="216"/>
      <c r="L169" s="217"/>
      <c r="M169" s="217"/>
      <c r="N169" s="218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80"/>
      <c r="AL169" s="280"/>
      <c r="AM169" s="280">
        <v>0</v>
      </c>
      <c r="AN169" s="280"/>
      <c r="AO169" s="280"/>
      <c r="AP169" s="280"/>
      <c r="AQ169" s="219"/>
      <c r="AR169" s="219"/>
      <c r="AS169" s="219"/>
      <c r="AT169" s="219"/>
      <c r="AU169" s="220">
        <f>IF(AT169&gt;2001,10,IF(AT169&gt;1999,12,IF(AT169&gt;1997,14,IF(AT169&gt;1995,16,0))))</f>
        <v>0</v>
      </c>
      <c r="AV169" s="36">
        <f>SUM(J169:AU169)</f>
        <v>0</v>
      </c>
      <c r="AW169" s="50"/>
      <c r="AX169" s="70"/>
      <c r="AY169" s="70"/>
      <c r="AZ169" s="70"/>
      <c r="BA169" s="70"/>
      <c r="BB169" s="70"/>
      <c r="BC169" s="70"/>
      <c r="BD169" s="70"/>
      <c r="BE169" s="70"/>
      <c r="BF169" s="259"/>
      <c r="BG169" s="70"/>
      <c r="BH169" s="129"/>
    </row>
    <row r="170" spans="1:60" ht="12.75">
      <c r="A170" s="32">
        <v>164</v>
      </c>
      <c r="B170" s="39">
        <f>IF(C170=C169,B169,A170)</f>
        <v>107</v>
      </c>
      <c r="C170" s="85">
        <f>AV170</f>
        <v>0</v>
      </c>
      <c r="D170" s="161"/>
      <c r="E170" s="90" t="s">
        <v>406</v>
      </c>
      <c r="F170" s="43" t="s">
        <v>9</v>
      </c>
      <c r="G170" s="133">
        <v>2000</v>
      </c>
      <c r="H170" s="34">
        <f>IF(G170&gt;2001,10,IF(G170&gt;1999,12,IF(G170&gt;1997,14,IF(G170&gt;1995,16,0))))</f>
        <v>12</v>
      </c>
      <c r="I170" s="213"/>
      <c r="J170" s="215">
        <f>IF(I170&gt;2001,10,IF(I170&gt;1999,12,IF(I170&gt;1997,14,IF(I170&gt;1995,16,0))))</f>
        <v>0</v>
      </c>
      <c r="K170" s="216"/>
      <c r="L170" s="217"/>
      <c r="M170" s="217"/>
      <c r="N170" s="218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80"/>
      <c r="AL170" s="280"/>
      <c r="AM170" s="280"/>
      <c r="AN170" s="280">
        <v>0</v>
      </c>
      <c r="AO170" s="280"/>
      <c r="AP170" s="280"/>
      <c r="AQ170" s="219"/>
      <c r="AR170" s="219"/>
      <c r="AS170" s="219"/>
      <c r="AT170" s="219"/>
      <c r="AU170" s="220">
        <f>IF(AT170&gt;2001,10,IF(AT170&gt;1999,12,IF(AT170&gt;1997,14,IF(AT170&gt;1995,16,0))))</f>
        <v>0</v>
      </c>
      <c r="AV170" s="36">
        <f>SUM(J170:AU170)</f>
        <v>0</v>
      </c>
      <c r="AW170" s="50"/>
      <c r="AX170" s="70"/>
      <c r="AY170" s="70"/>
      <c r="AZ170" s="70"/>
      <c r="BA170" s="70"/>
      <c r="BB170" s="70"/>
      <c r="BC170" s="70"/>
      <c r="BD170" s="70"/>
      <c r="BE170" s="70"/>
      <c r="BF170" s="259"/>
      <c r="BG170" s="70"/>
      <c r="BH170" s="129"/>
    </row>
    <row r="171" ht="12.75">
      <c r="AY171" s="202"/>
    </row>
    <row r="172" ht="12.75">
      <c r="AY172" s="202"/>
    </row>
    <row r="173" ht="12.75">
      <c r="AY173" s="202"/>
    </row>
  </sheetData>
  <autoFilter ref="A6:BH170"/>
  <mergeCells count="5">
    <mergeCell ref="A5:I5"/>
    <mergeCell ref="A4:I4"/>
    <mergeCell ref="A1:E1"/>
    <mergeCell ref="F1:I1"/>
    <mergeCell ref="A2:I2"/>
  </mergeCells>
  <printOptions/>
  <pageMargins left="0.1968503937007874" right="0.1968503937007874" top="0.4330708661417323" bottom="0.3937007874015748" header="0" footer="0"/>
  <pageSetup horizontalDpi="600" verticalDpi="600" orientation="landscape" paperSize="9" scale="70" r:id="rId1"/>
  <colBreaks count="1" manualBreakCount="1">
    <brk id="60" max="1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J185"/>
  <sheetViews>
    <sheetView tabSelected="1" zoomScale="90" zoomScaleNormal="90" workbookViewId="0" topLeftCell="A55">
      <selection activeCell="D3" sqref="D3"/>
    </sheetView>
  </sheetViews>
  <sheetFormatPr defaultColWidth="9.140625" defaultRowHeight="12.75" outlineLevelCol="1"/>
  <cols>
    <col min="1" max="1" width="3.8515625" style="74" customWidth="1"/>
    <col min="2" max="2" width="4.28125" style="74" customWidth="1"/>
    <col min="3" max="3" width="4.00390625" style="97" customWidth="1"/>
    <col min="4" max="4" width="2.8515625" style="97" customWidth="1"/>
    <col min="5" max="5" width="19.7109375" style="92" customWidth="1"/>
    <col min="6" max="6" width="6.57421875" style="74" bestFit="1" customWidth="1"/>
    <col min="7" max="7" width="5.140625" style="44" customWidth="1"/>
    <col min="8" max="8" width="5.140625" style="74" bestFit="1" customWidth="1"/>
    <col min="9" max="9" width="2.421875" style="93" customWidth="1"/>
    <col min="10" max="10" width="0.42578125" style="93" customWidth="1"/>
    <col min="11" max="14" width="4.421875" style="194" hidden="1" customWidth="1" outlineLevel="1"/>
    <col min="15" max="15" width="4.8515625" style="75" hidden="1" customWidth="1" outlineLevel="1"/>
    <col min="16" max="17" width="4.421875" style="75" hidden="1" customWidth="1" outlineLevel="1"/>
    <col min="18" max="32" width="4.57421875" style="75" hidden="1" customWidth="1" outlineLevel="1"/>
    <col min="33" max="33" width="4.57421875" style="283" hidden="1" customWidth="1" outlineLevel="1"/>
    <col min="34" max="35" width="4.7109375" style="283" hidden="1" customWidth="1" outlineLevel="1"/>
    <col min="36" max="37" width="4.57421875" style="283" hidden="1" customWidth="1" outlineLevel="1"/>
    <col min="38" max="38" width="4.140625" style="283" hidden="1" customWidth="1" outlineLevel="1"/>
    <col min="39" max="39" width="4.57421875" style="75" hidden="1" customWidth="1" outlineLevel="1"/>
    <col min="40" max="40" width="4.57421875" style="45" customWidth="1" collapsed="1"/>
    <col min="41" max="41" width="5.140625" style="60" customWidth="1"/>
    <col min="42" max="42" width="0.85546875" style="25" customWidth="1"/>
    <col min="43" max="48" width="4.140625" style="144" hidden="1" customWidth="1" outlineLevel="1"/>
    <col min="49" max="49" width="4.140625" style="262" hidden="1" customWidth="1" outlineLevel="1"/>
    <col min="50" max="50" width="3.28125" style="25" customWidth="1" collapsed="1"/>
    <col min="51" max="51" width="1.57421875" style="25" customWidth="1"/>
    <col min="52" max="52" width="4.421875" style="25" customWidth="1"/>
    <col min="53" max="54" width="5.140625" style="25" customWidth="1"/>
    <col min="55" max="55" width="4.140625" style="25" customWidth="1"/>
    <col min="56" max="56" width="4.421875" style="25" customWidth="1"/>
    <col min="57" max="57" width="5.28125" style="25" customWidth="1" collapsed="1"/>
    <col min="58" max="16384" width="9.140625" style="25" customWidth="1"/>
  </cols>
  <sheetData>
    <row r="1" spans="1:56" ht="15.75" customHeight="1">
      <c r="A1" s="313" t="s">
        <v>25</v>
      </c>
      <c r="B1" s="314"/>
      <c r="C1" s="314"/>
      <c r="D1" s="314"/>
      <c r="E1" s="314"/>
      <c r="F1" s="315" t="s">
        <v>407</v>
      </c>
      <c r="G1" s="315"/>
      <c r="H1" s="315"/>
      <c r="I1" s="315"/>
      <c r="J1" s="153"/>
      <c r="K1" s="138"/>
      <c r="L1" s="138"/>
      <c r="M1" s="138"/>
      <c r="N1" s="138"/>
      <c r="O1" s="141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289"/>
      <c r="AH1" s="289"/>
      <c r="AI1" s="289"/>
      <c r="AJ1" s="289"/>
      <c r="AK1" s="289"/>
      <c r="AL1" s="289"/>
      <c r="AM1" s="62"/>
      <c r="AN1" s="62"/>
      <c r="AO1" s="62"/>
      <c r="AP1" s="62"/>
      <c r="AQ1" s="196"/>
      <c r="AR1" s="196"/>
      <c r="AS1" s="196"/>
      <c r="AT1" s="196"/>
      <c r="AU1" s="196"/>
      <c r="AV1" s="196"/>
      <c r="AW1" s="253"/>
      <c r="AX1" s="318"/>
      <c r="AY1" s="318"/>
      <c r="AZ1" s="318"/>
      <c r="BA1" s="318"/>
      <c r="BB1" s="318"/>
      <c r="BC1" s="52"/>
      <c r="BD1" s="52"/>
    </row>
    <row r="2" spans="1:56" ht="16.5" thickBot="1">
      <c r="A2" s="316" t="s">
        <v>28</v>
      </c>
      <c r="B2" s="317"/>
      <c r="C2" s="317"/>
      <c r="D2" s="317"/>
      <c r="E2" s="317"/>
      <c r="F2" s="317"/>
      <c r="G2" s="317"/>
      <c r="H2" s="317"/>
      <c r="I2" s="317"/>
      <c r="J2" s="14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271"/>
      <c r="AH2" s="271"/>
      <c r="AI2" s="271"/>
      <c r="AJ2" s="271"/>
      <c r="AK2" s="271"/>
      <c r="AL2" s="271"/>
      <c r="AM2" s="135"/>
      <c r="AN2" s="135"/>
      <c r="AO2" s="135"/>
      <c r="AP2" s="135"/>
      <c r="AQ2" s="196"/>
      <c r="AR2" s="196"/>
      <c r="AS2" s="196"/>
      <c r="AT2" s="196"/>
      <c r="AU2" s="196"/>
      <c r="AV2" s="197"/>
      <c r="AW2" s="253"/>
      <c r="AX2" s="318"/>
      <c r="AY2" s="318"/>
      <c r="AZ2" s="318"/>
      <c r="BA2" s="318"/>
      <c r="BB2" s="318"/>
      <c r="BC2" s="52"/>
      <c r="BD2" s="52"/>
    </row>
    <row r="3" spans="1:49" ht="143.25" customHeight="1" thickBot="1">
      <c r="A3" s="26" t="s">
        <v>0</v>
      </c>
      <c r="B3" s="27" t="s">
        <v>1</v>
      </c>
      <c r="C3" s="162" t="s">
        <v>2</v>
      </c>
      <c r="D3" s="160"/>
      <c r="E3" s="117" t="s">
        <v>3</v>
      </c>
      <c r="F3" s="118" t="s">
        <v>4</v>
      </c>
      <c r="G3" s="119" t="s">
        <v>27</v>
      </c>
      <c r="H3" s="127" t="s">
        <v>5</v>
      </c>
      <c r="I3" s="121" t="s">
        <v>6</v>
      </c>
      <c r="J3" s="146"/>
      <c r="K3" s="167" t="s">
        <v>249</v>
      </c>
      <c r="L3" s="168" t="s">
        <v>249</v>
      </c>
      <c r="M3" s="168" t="s">
        <v>249</v>
      </c>
      <c r="N3" s="169" t="s">
        <v>249</v>
      </c>
      <c r="O3" s="122" t="s">
        <v>250</v>
      </c>
      <c r="P3" s="122" t="s">
        <v>286</v>
      </c>
      <c r="Q3" s="122" t="s">
        <v>345</v>
      </c>
      <c r="R3" s="168" t="s">
        <v>339</v>
      </c>
      <c r="S3" s="168" t="s">
        <v>339</v>
      </c>
      <c r="T3" s="168" t="s">
        <v>339</v>
      </c>
      <c r="U3" s="168" t="s">
        <v>339</v>
      </c>
      <c r="V3" s="122" t="s">
        <v>346</v>
      </c>
      <c r="W3" s="122" t="s">
        <v>346</v>
      </c>
      <c r="X3" s="122" t="s">
        <v>346</v>
      </c>
      <c r="Y3" s="122" t="s">
        <v>330</v>
      </c>
      <c r="Z3" s="122" t="s">
        <v>330</v>
      </c>
      <c r="AA3" s="122" t="s">
        <v>330</v>
      </c>
      <c r="AB3" s="122" t="s">
        <v>330</v>
      </c>
      <c r="AC3" s="122" t="s">
        <v>390</v>
      </c>
      <c r="AD3" s="122" t="s">
        <v>390</v>
      </c>
      <c r="AE3" s="122" t="s">
        <v>393</v>
      </c>
      <c r="AF3" s="122" t="s">
        <v>394</v>
      </c>
      <c r="AG3" s="274" t="s">
        <v>404</v>
      </c>
      <c r="AH3" s="274" t="s">
        <v>404</v>
      </c>
      <c r="AI3" s="274" t="s">
        <v>404</v>
      </c>
      <c r="AJ3" s="274" t="s">
        <v>404</v>
      </c>
      <c r="AK3" s="274" t="s">
        <v>328</v>
      </c>
      <c r="AL3" s="274" t="s">
        <v>329</v>
      </c>
      <c r="AM3" s="123" t="s">
        <v>332</v>
      </c>
      <c r="AN3" s="154" t="s">
        <v>7</v>
      </c>
      <c r="AO3" s="80" t="s">
        <v>8</v>
      </c>
      <c r="AP3" s="29"/>
      <c r="AQ3" s="198" t="s">
        <v>306</v>
      </c>
      <c r="AR3" s="198" t="s">
        <v>306</v>
      </c>
      <c r="AS3" s="198" t="s">
        <v>296</v>
      </c>
      <c r="AT3" s="198" t="s">
        <v>296</v>
      </c>
      <c r="AU3" s="122" t="s">
        <v>326</v>
      </c>
      <c r="AV3" s="168" t="s">
        <v>339</v>
      </c>
      <c r="AW3" s="254" t="s">
        <v>398</v>
      </c>
    </row>
    <row r="4" spans="1:61" ht="12.75" customHeight="1" thickBot="1">
      <c r="A4" s="310" t="s">
        <v>242</v>
      </c>
      <c r="B4" s="311"/>
      <c r="C4" s="311"/>
      <c r="D4" s="311"/>
      <c r="E4" s="311"/>
      <c r="F4" s="311"/>
      <c r="G4" s="311"/>
      <c r="H4" s="311"/>
      <c r="I4" s="312"/>
      <c r="J4" s="147"/>
      <c r="K4" s="180" t="s">
        <v>254</v>
      </c>
      <c r="L4" s="180" t="s">
        <v>272</v>
      </c>
      <c r="M4" s="180" t="s">
        <v>254</v>
      </c>
      <c r="N4" s="180" t="s">
        <v>254</v>
      </c>
      <c r="O4" s="181" t="s">
        <v>267</v>
      </c>
      <c r="P4" s="171" t="s">
        <v>284</v>
      </c>
      <c r="Q4" s="171" t="s">
        <v>254</v>
      </c>
      <c r="R4" s="172" t="s">
        <v>340</v>
      </c>
      <c r="S4" s="172" t="s">
        <v>341</v>
      </c>
      <c r="T4" s="172" t="s">
        <v>340</v>
      </c>
      <c r="U4" s="172" t="s">
        <v>342</v>
      </c>
      <c r="V4" s="226" t="s">
        <v>340</v>
      </c>
      <c r="W4" s="226" t="s">
        <v>342</v>
      </c>
      <c r="X4" s="226" t="s">
        <v>342</v>
      </c>
      <c r="Y4" s="229" t="s">
        <v>340</v>
      </c>
      <c r="Z4" s="230" t="s">
        <v>342</v>
      </c>
      <c r="AA4" s="230" t="s">
        <v>388</v>
      </c>
      <c r="AB4" s="230" t="s">
        <v>340</v>
      </c>
      <c r="AC4" s="227" t="s">
        <v>342</v>
      </c>
      <c r="AD4" s="227" t="s">
        <v>342</v>
      </c>
      <c r="AE4" s="240" t="s">
        <v>342</v>
      </c>
      <c r="AF4" s="240" t="s">
        <v>341</v>
      </c>
      <c r="AG4" s="284" t="s">
        <v>284</v>
      </c>
      <c r="AH4" s="284" t="s">
        <v>272</v>
      </c>
      <c r="AI4" s="284" t="s">
        <v>272</v>
      </c>
      <c r="AJ4" s="284" t="s">
        <v>254</v>
      </c>
      <c r="AK4" s="284" t="s">
        <v>340</v>
      </c>
      <c r="AL4" s="284" t="s">
        <v>340</v>
      </c>
      <c r="AM4" s="78"/>
      <c r="AN4" s="79"/>
      <c r="AO4" s="79"/>
      <c r="AP4" s="77"/>
      <c r="AQ4" s="106" t="s">
        <v>295</v>
      </c>
      <c r="AR4" s="106" t="s">
        <v>295</v>
      </c>
      <c r="AS4" s="106" t="s">
        <v>295</v>
      </c>
      <c r="AT4" s="106" t="s">
        <v>295</v>
      </c>
      <c r="AU4" s="106" t="s">
        <v>327</v>
      </c>
      <c r="AV4" s="243" t="s">
        <v>295</v>
      </c>
      <c r="AW4" s="263" t="s">
        <v>397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2" ht="13.5" customHeight="1" thickBot="1">
      <c r="A5" s="307" t="s">
        <v>248</v>
      </c>
      <c r="B5" s="308"/>
      <c r="C5" s="308"/>
      <c r="D5" s="308"/>
      <c r="E5" s="308"/>
      <c r="F5" s="308"/>
      <c r="G5" s="308"/>
      <c r="H5" s="308"/>
      <c r="I5" s="309"/>
      <c r="J5" s="147"/>
      <c r="K5" s="173">
        <v>10</v>
      </c>
      <c r="L5" s="173">
        <v>12</v>
      </c>
      <c r="M5" s="173">
        <v>14</v>
      </c>
      <c r="N5" s="173">
        <v>16</v>
      </c>
      <c r="O5" s="114">
        <v>16</v>
      </c>
      <c r="P5" s="126">
        <v>14</v>
      </c>
      <c r="Q5" s="126">
        <v>10</v>
      </c>
      <c r="R5" s="125">
        <v>10</v>
      </c>
      <c r="S5" s="125">
        <v>12</v>
      </c>
      <c r="T5" s="125">
        <v>14</v>
      </c>
      <c r="U5" s="125">
        <v>16</v>
      </c>
      <c r="V5" s="125">
        <v>10</v>
      </c>
      <c r="W5" s="125">
        <v>12</v>
      </c>
      <c r="X5" s="125">
        <v>16</v>
      </c>
      <c r="Y5" s="126">
        <v>10</v>
      </c>
      <c r="Z5" s="126">
        <v>12</v>
      </c>
      <c r="AA5" s="126">
        <v>14</v>
      </c>
      <c r="AB5" s="126">
        <v>16</v>
      </c>
      <c r="AC5" s="113">
        <v>10</v>
      </c>
      <c r="AD5" s="113">
        <v>12</v>
      </c>
      <c r="AE5" s="115">
        <v>10</v>
      </c>
      <c r="AF5" s="115">
        <v>14</v>
      </c>
      <c r="AG5" s="276">
        <v>10</v>
      </c>
      <c r="AH5" s="276">
        <v>12</v>
      </c>
      <c r="AI5" s="276">
        <v>14</v>
      </c>
      <c r="AJ5" s="276">
        <v>16</v>
      </c>
      <c r="AK5" s="276">
        <v>12</v>
      </c>
      <c r="AL5" s="276">
        <v>16</v>
      </c>
      <c r="AM5" s="158">
        <v>16</v>
      </c>
      <c r="AN5" s="125"/>
      <c r="AO5" s="113"/>
      <c r="AP5" s="114"/>
      <c r="AQ5" s="116">
        <v>10</v>
      </c>
      <c r="AR5" s="116">
        <v>12</v>
      </c>
      <c r="AS5" s="116">
        <v>16</v>
      </c>
      <c r="AT5" s="116">
        <v>10</v>
      </c>
      <c r="AU5" s="116">
        <v>14</v>
      </c>
      <c r="AV5" s="244">
        <v>12</v>
      </c>
      <c r="AW5" s="256">
        <v>14</v>
      </c>
      <c r="AX5" s="102"/>
      <c r="AY5" s="101"/>
      <c r="AZ5" s="101"/>
      <c r="BA5" s="101"/>
      <c r="BB5" s="102"/>
      <c r="BC5" s="102"/>
      <c r="BD5" s="100"/>
      <c r="BE5" s="100"/>
      <c r="BF5" s="103"/>
      <c r="BG5" s="87"/>
      <c r="BH5" s="87"/>
      <c r="BI5" s="87"/>
      <c r="BJ5" s="87"/>
    </row>
    <row r="6" spans="1:49" ht="13.5" customHeight="1" thickBot="1">
      <c r="A6" s="56"/>
      <c r="B6" s="57"/>
      <c r="C6" s="94"/>
      <c r="D6" s="94"/>
      <c r="E6" s="98"/>
      <c r="F6" s="58"/>
      <c r="G6" s="28"/>
      <c r="H6" s="28"/>
      <c r="I6" s="28"/>
      <c r="J6" s="148"/>
      <c r="K6" s="182"/>
      <c r="L6" s="182"/>
      <c r="M6" s="183"/>
      <c r="N6" s="182"/>
      <c r="O6" s="72"/>
      <c r="P6" s="110"/>
      <c r="Q6" s="110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290"/>
      <c r="AH6" s="290"/>
      <c r="AI6" s="290"/>
      <c r="AJ6" s="290"/>
      <c r="AK6" s="290"/>
      <c r="AL6" s="290"/>
      <c r="AM6" s="72"/>
      <c r="AN6" s="71"/>
      <c r="AO6" s="71"/>
      <c r="AP6" s="31"/>
      <c r="AQ6" s="199"/>
      <c r="AR6" s="199"/>
      <c r="AS6" s="199"/>
      <c r="AT6" s="199"/>
      <c r="AU6" s="199"/>
      <c r="AV6" s="199"/>
      <c r="AW6" s="264"/>
    </row>
    <row r="7" spans="1:49" ht="13.5" thickBot="1">
      <c r="A7" s="32">
        <v>1</v>
      </c>
      <c r="B7" s="33">
        <v>1</v>
      </c>
      <c r="C7" s="95">
        <f>AO7</f>
        <v>188</v>
      </c>
      <c r="D7" s="163" t="s">
        <v>337</v>
      </c>
      <c r="E7" s="208" t="s">
        <v>84</v>
      </c>
      <c r="F7" s="209" t="s">
        <v>9</v>
      </c>
      <c r="G7" s="209">
        <v>1996</v>
      </c>
      <c r="H7" s="34">
        <f>IF(G7&gt;2001,10,IF(G7&gt;1999,12,IF(G7&gt;1997,14,IF(G7&gt;1995,16,0))))</f>
        <v>16</v>
      </c>
      <c r="I7" s="137" t="s">
        <v>144</v>
      </c>
      <c r="J7" s="149"/>
      <c r="K7" s="184"/>
      <c r="L7" s="185"/>
      <c r="M7" s="185"/>
      <c r="N7" s="186"/>
      <c r="O7" s="210">
        <v>44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>
        <v>21</v>
      </c>
      <c r="AC7" s="65"/>
      <c r="AD7" s="65"/>
      <c r="AE7" s="241"/>
      <c r="AF7" s="241"/>
      <c r="AG7" s="319"/>
      <c r="AH7" s="319"/>
      <c r="AI7" s="319"/>
      <c r="AJ7" s="319">
        <v>50</v>
      </c>
      <c r="AK7" s="285"/>
      <c r="AL7" s="285">
        <v>45</v>
      </c>
      <c r="AM7" s="65">
        <v>28</v>
      </c>
      <c r="AN7" s="35">
        <f>SUM(AP7:AV7)</f>
        <v>0</v>
      </c>
      <c r="AO7" s="36">
        <f>SUM(J7:AN7)</f>
        <v>188</v>
      </c>
      <c r="AP7" s="54"/>
      <c r="AQ7" s="200"/>
      <c r="AR7" s="200"/>
      <c r="AS7" s="200"/>
      <c r="AT7" s="200"/>
      <c r="AU7" s="200"/>
      <c r="AV7" s="245"/>
      <c r="AW7" s="70"/>
    </row>
    <row r="8" spans="1:49" ht="13.5" thickBot="1">
      <c r="A8" s="38">
        <v>2</v>
      </c>
      <c r="B8" s="39">
        <f>IF(C8=C7,B7,A8)</f>
        <v>2</v>
      </c>
      <c r="C8" s="96">
        <f>AO8</f>
        <v>173</v>
      </c>
      <c r="D8" s="163" t="s">
        <v>337</v>
      </c>
      <c r="E8" s="90" t="s">
        <v>77</v>
      </c>
      <c r="F8" s="40" t="s">
        <v>9</v>
      </c>
      <c r="G8" s="43">
        <v>1996</v>
      </c>
      <c r="H8" s="34">
        <f>IF(G8&gt;2001,10,IF(G8&gt;1999,12,IF(G8&gt;1997,14,IF(G8&gt;1995,16,0))))</f>
        <v>16</v>
      </c>
      <c r="I8" s="42" t="s">
        <v>142</v>
      </c>
      <c r="J8" s="150"/>
      <c r="K8" s="177"/>
      <c r="L8" s="64"/>
      <c r="M8" s="64"/>
      <c r="N8" s="178">
        <v>50</v>
      </c>
      <c r="O8" s="64">
        <f>18+4</f>
        <v>22</v>
      </c>
      <c r="P8" s="64"/>
      <c r="Q8" s="64"/>
      <c r="R8" s="64"/>
      <c r="S8" s="64"/>
      <c r="T8" s="64"/>
      <c r="U8" s="64">
        <v>14</v>
      </c>
      <c r="V8" s="64"/>
      <c r="W8" s="64"/>
      <c r="X8" s="64"/>
      <c r="Y8" s="64"/>
      <c r="Z8" s="64"/>
      <c r="AA8" s="64"/>
      <c r="AB8" s="64">
        <v>16</v>
      </c>
      <c r="AC8" s="66"/>
      <c r="AD8" s="66"/>
      <c r="AE8" s="242"/>
      <c r="AF8" s="242"/>
      <c r="AG8" s="320"/>
      <c r="AH8" s="320"/>
      <c r="AI8" s="320"/>
      <c r="AJ8" s="320">
        <v>28</v>
      </c>
      <c r="AK8" s="286"/>
      <c r="AL8" s="286">
        <v>32</v>
      </c>
      <c r="AM8" s="66">
        <v>11</v>
      </c>
      <c r="AN8" s="35">
        <f>SUM(AP8:AV8)</f>
        <v>0</v>
      </c>
      <c r="AO8" s="36">
        <f>SUM(J8:AN8)</f>
        <v>173</v>
      </c>
      <c r="AP8" s="54"/>
      <c r="AQ8" s="70"/>
      <c r="AR8" s="70"/>
      <c r="AS8" s="70"/>
      <c r="AT8" s="70"/>
      <c r="AU8" s="70"/>
      <c r="AV8" s="207"/>
      <c r="AW8" s="70"/>
    </row>
    <row r="9" spans="1:49" ht="13.5" thickBot="1">
      <c r="A9" s="32">
        <v>3</v>
      </c>
      <c r="B9" s="39">
        <f>IF(C9=C8,B8,A9)</f>
        <v>3</v>
      </c>
      <c r="C9" s="96">
        <f>AO9</f>
        <v>154</v>
      </c>
      <c r="D9" s="163" t="s">
        <v>337</v>
      </c>
      <c r="E9" s="89" t="s">
        <v>78</v>
      </c>
      <c r="F9" s="40" t="s">
        <v>9</v>
      </c>
      <c r="G9" s="40">
        <v>1999</v>
      </c>
      <c r="H9" s="34">
        <f>IF(G9&gt;2001,10,IF(G9&gt;1999,12,IF(G9&gt;1997,14,IF(G9&gt;1995,16,0))))</f>
        <v>14</v>
      </c>
      <c r="I9" s="42" t="s">
        <v>142</v>
      </c>
      <c r="J9" s="150"/>
      <c r="K9" s="177"/>
      <c r="L9" s="64"/>
      <c r="M9" s="64">
        <v>35</v>
      </c>
      <c r="N9" s="178"/>
      <c r="O9" s="187">
        <v>18</v>
      </c>
      <c r="P9" s="64">
        <v>8</v>
      </c>
      <c r="Q9" s="64"/>
      <c r="R9" s="64"/>
      <c r="S9" s="64"/>
      <c r="T9" s="64">
        <v>21</v>
      </c>
      <c r="U9" s="64"/>
      <c r="V9" s="64"/>
      <c r="W9" s="64"/>
      <c r="X9" s="64"/>
      <c r="Y9" s="64"/>
      <c r="Z9" s="64"/>
      <c r="AA9" s="64">
        <v>30</v>
      </c>
      <c r="AB9" s="64"/>
      <c r="AC9" s="66"/>
      <c r="AD9" s="66"/>
      <c r="AE9" s="242"/>
      <c r="AF9" s="242">
        <v>8</v>
      </c>
      <c r="AG9" s="320"/>
      <c r="AH9" s="320"/>
      <c r="AI9" s="320"/>
      <c r="AJ9" s="320"/>
      <c r="AK9" s="286"/>
      <c r="AL9" s="286">
        <v>16</v>
      </c>
      <c r="AM9" s="66">
        <v>18</v>
      </c>
      <c r="AN9" s="35">
        <f>SUM(AP9:AW9)</f>
        <v>0</v>
      </c>
      <c r="AO9" s="36">
        <f>SUM(J9:AN9)</f>
        <v>154</v>
      </c>
      <c r="AP9" s="54"/>
      <c r="AQ9" s="70"/>
      <c r="AR9" s="70"/>
      <c r="AS9" s="70"/>
      <c r="AT9" s="70"/>
      <c r="AU9" s="70"/>
      <c r="AV9" s="207"/>
      <c r="AW9" s="265"/>
    </row>
    <row r="10" spans="1:49" ht="13.5" thickBot="1">
      <c r="A10" s="32">
        <v>4</v>
      </c>
      <c r="B10" s="39">
        <f aca="true" t="shared" si="0" ref="B10:B77">IF(C10=C9,B9,A10)</f>
        <v>4</v>
      </c>
      <c r="C10" s="96">
        <f>AO10</f>
        <v>143</v>
      </c>
      <c r="D10" s="163" t="s">
        <v>337</v>
      </c>
      <c r="E10" s="89" t="s">
        <v>102</v>
      </c>
      <c r="F10" s="40" t="s">
        <v>9</v>
      </c>
      <c r="G10" s="43">
        <v>1998</v>
      </c>
      <c r="H10" s="34">
        <f>IF(G10&gt;2001,10,IF(G10&gt;1999,12,IF(G10&gt;1997,14,IF(G10&gt;1995,16,0))))</f>
        <v>14</v>
      </c>
      <c r="I10" s="42" t="s">
        <v>143</v>
      </c>
      <c r="J10" s="150"/>
      <c r="K10" s="177"/>
      <c r="L10" s="64"/>
      <c r="M10" s="64">
        <v>25</v>
      </c>
      <c r="N10" s="178"/>
      <c r="O10" s="187">
        <v>18</v>
      </c>
      <c r="P10" s="64"/>
      <c r="Q10" s="64"/>
      <c r="R10" s="64"/>
      <c r="S10" s="64"/>
      <c r="T10" s="64">
        <v>30</v>
      </c>
      <c r="U10" s="64"/>
      <c r="V10" s="64"/>
      <c r="W10" s="64"/>
      <c r="X10" s="64"/>
      <c r="Y10" s="64"/>
      <c r="Z10" s="64"/>
      <c r="AA10" s="64">
        <v>11</v>
      </c>
      <c r="AB10" s="64"/>
      <c r="AC10" s="66"/>
      <c r="AD10" s="66"/>
      <c r="AE10" s="242"/>
      <c r="AF10" s="242"/>
      <c r="AG10" s="320"/>
      <c r="AH10" s="320"/>
      <c r="AI10" s="320">
        <v>25</v>
      </c>
      <c r="AJ10" s="320"/>
      <c r="AK10" s="286"/>
      <c r="AL10" s="286">
        <v>16</v>
      </c>
      <c r="AM10" s="66">
        <v>18</v>
      </c>
      <c r="AN10" s="35">
        <f>SUM(AP10:AW10)</f>
        <v>0</v>
      </c>
      <c r="AO10" s="36">
        <f>SUM(J10:AN10)</f>
        <v>143</v>
      </c>
      <c r="AP10" s="54"/>
      <c r="AQ10" s="70"/>
      <c r="AR10" s="70"/>
      <c r="AS10" s="70"/>
      <c r="AT10" s="70"/>
      <c r="AU10" s="70"/>
      <c r="AV10" s="207"/>
      <c r="AW10" s="265"/>
    </row>
    <row r="11" spans="1:49" ht="13.5" thickBot="1">
      <c r="A11" s="38">
        <v>5</v>
      </c>
      <c r="B11" s="39">
        <f t="shared" si="0"/>
        <v>5</v>
      </c>
      <c r="C11" s="96">
        <f>AO11</f>
        <v>131</v>
      </c>
      <c r="D11" s="163" t="s">
        <v>337</v>
      </c>
      <c r="E11" s="89" t="s">
        <v>80</v>
      </c>
      <c r="F11" s="40" t="s">
        <v>9</v>
      </c>
      <c r="G11" s="40">
        <v>1996</v>
      </c>
      <c r="H11" s="34">
        <f>IF(G11&gt;2001,10,IF(G11&gt;1999,12,IF(G11&gt;1997,14,IF(G11&gt;1995,16,0))))</f>
        <v>16</v>
      </c>
      <c r="I11" s="42" t="s">
        <v>142</v>
      </c>
      <c r="J11" s="150"/>
      <c r="K11" s="177"/>
      <c r="L11" s="64"/>
      <c r="M11" s="64"/>
      <c r="N11" s="178"/>
      <c r="O11" s="187">
        <v>28</v>
      </c>
      <c r="P11" s="64"/>
      <c r="Q11" s="64"/>
      <c r="R11" s="64"/>
      <c r="S11" s="64"/>
      <c r="T11" s="64"/>
      <c r="U11" s="64">
        <v>30</v>
      </c>
      <c r="V11" s="64"/>
      <c r="W11" s="64"/>
      <c r="X11" s="64"/>
      <c r="Y11" s="64"/>
      <c r="Z11" s="64"/>
      <c r="AA11" s="64"/>
      <c r="AB11" s="64">
        <v>45</v>
      </c>
      <c r="AC11" s="66"/>
      <c r="AD11" s="66"/>
      <c r="AE11" s="66"/>
      <c r="AF11" s="66"/>
      <c r="AG11" s="286"/>
      <c r="AH11" s="286"/>
      <c r="AI11" s="286"/>
      <c r="AJ11" s="286"/>
      <c r="AK11" s="286"/>
      <c r="AL11" s="286"/>
      <c r="AM11" s="66">
        <v>28</v>
      </c>
      <c r="AN11" s="35">
        <f>SUM(AP11:AV11)</f>
        <v>0</v>
      </c>
      <c r="AO11" s="36">
        <f>SUM(J11:AN11)</f>
        <v>131</v>
      </c>
      <c r="AP11" s="54"/>
      <c r="AQ11" s="70"/>
      <c r="AR11" s="70"/>
      <c r="AS11" s="70"/>
      <c r="AT11" s="70"/>
      <c r="AU11" s="70"/>
      <c r="AV11" s="207"/>
      <c r="AW11" s="70"/>
    </row>
    <row r="12" spans="1:49" ht="13.5" thickBot="1">
      <c r="A12" s="32">
        <v>6</v>
      </c>
      <c r="B12" s="39">
        <f t="shared" si="0"/>
        <v>6</v>
      </c>
      <c r="C12" s="96">
        <f>AO12</f>
        <v>115</v>
      </c>
      <c r="D12" s="163" t="s">
        <v>337</v>
      </c>
      <c r="E12" s="89" t="s">
        <v>85</v>
      </c>
      <c r="F12" s="40" t="s">
        <v>9</v>
      </c>
      <c r="G12" s="43">
        <v>1998</v>
      </c>
      <c r="H12" s="34">
        <f>IF(G12&gt;2001,10,IF(G12&gt;1999,12,IF(G12&gt;1997,14,IF(G12&gt;1995,16,0))))</f>
        <v>14</v>
      </c>
      <c r="I12" s="42" t="s">
        <v>142</v>
      </c>
      <c r="J12" s="150"/>
      <c r="K12" s="177"/>
      <c r="L12" s="64"/>
      <c r="M12" s="64">
        <v>16</v>
      </c>
      <c r="N12" s="178"/>
      <c r="O12" s="187">
        <f>18+2</f>
        <v>20</v>
      </c>
      <c r="P12" s="64">
        <v>8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>
        <v>14</v>
      </c>
      <c r="AB12" s="64"/>
      <c r="AC12" s="66"/>
      <c r="AD12" s="66"/>
      <c r="AE12" s="242"/>
      <c r="AF12" s="242"/>
      <c r="AG12" s="320"/>
      <c r="AH12" s="320"/>
      <c r="AI12" s="320">
        <v>18</v>
      </c>
      <c r="AJ12" s="320"/>
      <c r="AK12" s="286"/>
      <c r="AL12" s="286">
        <v>16</v>
      </c>
      <c r="AM12" s="66">
        <v>11</v>
      </c>
      <c r="AN12" s="35">
        <f>SUM(AP12:AW12)</f>
        <v>12</v>
      </c>
      <c r="AO12" s="36">
        <f>SUM(J12:AN12)</f>
        <v>115</v>
      </c>
      <c r="AP12" s="54"/>
      <c r="AQ12" s="70"/>
      <c r="AR12" s="70"/>
      <c r="AS12" s="70">
        <v>7</v>
      </c>
      <c r="AT12" s="70"/>
      <c r="AU12" s="70"/>
      <c r="AV12" s="207"/>
      <c r="AW12" s="265">
        <v>5</v>
      </c>
    </row>
    <row r="13" spans="1:49" ht="13.5" thickBot="1">
      <c r="A13" s="32">
        <v>7</v>
      </c>
      <c r="B13" s="39">
        <f t="shared" si="0"/>
        <v>7</v>
      </c>
      <c r="C13" s="96">
        <f>AO13</f>
        <v>101</v>
      </c>
      <c r="D13" s="163" t="s">
        <v>337</v>
      </c>
      <c r="E13" s="89" t="s">
        <v>79</v>
      </c>
      <c r="F13" s="40" t="s">
        <v>9</v>
      </c>
      <c r="G13" s="40">
        <v>1999</v>
      </c>
      <c r="H13" s="34">
        <f>IF(G13&gt;2001,10,IF(G13&gt;1999,12,IF(G13&gt;1997,14,IF(G13&gt;1995,16,0))))</f>
        <v>14</v>
      </c>
      <c r="I13" s="42" t="s">
        <v>142</v>
      </c>
      <c r="J13" s="150"/>
      <c r="K13" s="177"/>
      <c r="L13" s="64"/>
      <c r="M13" s="64">
        <v>20</v>
      </c>
      <c r="N13" s="178"/>
      <c r="O13" s="64">
        <v>18</v>
      </c>
      <c r="P13" s="64">
        <v>8</v>
      </c>
      <c r="Q13" s="64"/>
      <c r="R13" s="64"/>
      <c r="S13" s="64"/>
      <c r="T13" s="64">
        <v>14</v>
      </c>
      <c r="U13" s="64"/>
      <c r="V13" s="64"/>
      <c r="W13" s="64"/>
      <c r="X13" s="64"/>
      <c r="Y13" s="64"/>
      <c r="Z13" s="64"/>
      <c r="AA13" s="64">
        <v>21</v>
      </c>
      <c r="AB13" s="64"/>
      <c r="AC13" s="66"/>
      <c r="AD13" s="66"/>
      <c r="AE13" s="242"/>
      <c r="AF13" s="242"/>
      <c r="AG13" s="320"/>
      <c r="AH13" s="320"/>
      <c r="AI13" s="320">
        <f>9+1</f>
        <v>10</v>
      </c>
      <c r="AJ13" s="320"/>
      <c r="AK13" s="286"/>
      <c r="AL13" s="286">
        <v>10</v>
      </c>
      <c r="AM13" s="66"/>
      <c r="AN13" s="35">
        <f>SUM(AP13:AW13)</f>
        <v>0</v>
      </c>
      <c r="AO13" s="36">
        <f>SUM(J13:AN13)</f>
        <v>101</v>
      </c>
      <c r="AP13" s="55"/>
      <c r="AQ13" s="70"/>
      <c r="AR13" s="70"/>
      <c r="AS13" s="70"/>
      <c r="AT13" s="70"/>
      <c r="AU13" s="70"/>
      <c r="AV13" s="246"/>
      <c r="AW13" s="266"/>
    </row>
    <row r="14" spans="1:49" ht="13.5" thickBot="1">
      <c r="A14" s="38">
        <v>8</v>
      </c>
      <c r="B14" s="39">
        <f t="shared" si="0"/>
        <v>8</v>
      </c>
      <c r="C14" s="96">
        <f>AO14</f>
        <v>99</v>
      </c>
      <c r="D14" s="163" t="s">
        <v>337</v>
      </c>
      <c r="E14" s="90" t="s">
        <v>83</v>
      </c>
      <c r="F14" s="40" t="s">
        <v>9</v>
      </c>
      <c r="G14" s="43">
        <v>1996</v>
      </c>
      <c r="H14" s="34">
        <f>IF(G14&gt;2001,10,IF(G14&gt;1999,12,IF(G14&gt;1997,14,IF(G14&gt;1995,16,0))))</f>
        <v>16</v>
      </c>
      <c r="I14" s="42" t="s">
        <v>143</v>
      </c>
      <c r="J14" s="150"/>
      <c r="K14" s="177"/>
      <c r="L14" s="64"/>
      <c r="M14" s="64"/>
      <c r="N14" s="178"/>
      <c r="O14" s="187">
        <v>28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>
        <v>25</v>
      </c>
      <c r="AC14" s="66"/>
      <c r="AD14" s="66"/>
      <c r="AE14" s="242"/>
      <c r="AF14" s="242"/>
      <c r="AG14" s="320"/>
      <c r="AH14" s="320"/>
      <c r="AI14" s="320"/>
      <c r="AJ14" s="320">
        <v>23</v>
      </c>
      <c r="AK14" s="286"/>
      <c r="AL14" s="286">
        <v>10</v>
      </c>
      <c r="AM14" s="66">
        <v>13</v>
      </c>
      <c r="AN14" s="35">
        <f>SUM(AP14:AV14)</f>
        <v>0</v>
      </c>
      <c r="AO14" s="36">
        <f>SUM(J14:AN14)</f>
        <v>99</v>
      </c>
      <c r="AP14" s="54"/>
      <c r="AQ14" s="69"/>
      <c r="AR14" s="69"/>
      <c r="AS14" s="70"/>
      <c r="AT14" s="70"/>
      <c r="AU14" s="202"/>
      <c r="AV14" s="207"/>
      <c r="AW14" s="70"/>
    </row>
    <row r="15" spans="1:49" ht="13.5" thickBot="1">
      <c r="A15" s="32">
        <v>9</v>
      </c>
      <c r="B15" s="39">
        <f t="shared" si="0"/>
        <v>9</v>
      </c>
      <c r="C15" s="96">
        <f>AO15</f>
        <v>95</v>
      </c>
      <c r="D15" s="163" t="s">
        <v>337</v>
      </c>
      <c r="E15" s="89" t="s">
        <v>88</v>
      </c>
      <c r="F15" s="40" t="s">
        <v>9</v>
      </c>
      <c r="G15" s="40">
        <v>1997</v>
      </c>
      <c r="H15" s="34">
        <f>IF(G15&gt;2001,10,IF(G15&gt;1999,12,IF(G15&gt;1997,14,IF(G15&gt;1995,16,0))))</f>
        <v>16</v>
      </c>
      <c r="I15" s="42" t="s">
        <v>142</v>
      </c>
      <c r="J15" s="150"/>
      <c r="K15" s="177"/>
      <c r="L15" s="64"/>
      <c r="M15" s="64"/>
      <c r="N15" s="178"/>
      <c r="O15" s="187">
        <v>28</v>
      </c>
      <c r="P15" s="64"/>
      <c r="Q15" s="64"/>
      <c r="R15" s="64"/>
      <c r="S15" s="64"/>
      <c r="T15" s="64"/>
      <c r="U15" s="64">
        <v>17</v>
      </c>
      <c r="V15" s="64"/>
      <c r="W15" s="64"/>
      <c r="X15" s="64"/>
      <c r="Y15" s="64"/>
      <c r="Z15" s="64"/>
      <c r="AA15" s="64"/>
      <c r="AB15" s="64">
        <v>32</v>
      </c>
      <c r="AC15" s="66"/>
      <c r="AD15" s="66"/>
      <c r="AE15" s="242"/>
      <c r="AF15" s="242"/>
      <c r="AG15" s="320"/>
      <c r="AH15" s="320"/>
      <c r="AI15" s="320"/>
      <c r="AJ15" s="320"/>
      <c r="AK15" s="286"/>
      <c r="AL15" s="286"/>
      <c r="AM15" s="66">
        <v>18</v>
      </c>
      <c r="AN15" s="35">
        <f>SUM(AP15:AV15)</f>
        <v>0</v>
      </c>
      <c r="AO15" s="36">
        <f>SUM(J15:AN15)</f>
        <v>95</v>
      </c>
      <c r="AP15" s="54"/>
      <c r="AQ15" s="70"/>
      <c r="AR15" s="70"/>
      <c r="AS15" s="70"/>
      <c r="AT15" s="70"/>
      <c r="AU15" s="70"/>
      <c r="AV15" s="207"/>
      <c r="AW15" s="70"/>
    </row>
    <row r="16" spans="1:49" ht="13.5" thickBot="1">
      <c r="A16" s="32">
        <v>10</v>
      </c>
      <c r="B16" s="39">
        <f t="shared" si="0"/>
        <v>10</v>
      </c>
      <c r="C16" s="96">
        <f>AO16</f>
        <v>94</v>
      </c>
      <c r="D16" s="163" t="s">
        <v>337</v>
      </c>
      <c r="E16" s="89" t="s">
        <v>103</v>
      </c>
      <c r="F16" s="40" t="s">
        <v>9</v>
      </c>
      <c r="G16" s="40">
        <v>1997</v>
      </c>
      <c r="H16" s="34">
        <f>IF(G16&gt;2001,10,IF(G16&gt;1999,12,IF(G16&gt;1997,14,IF(G16&gt;1995,16,0))))</f>
        <v>16</v>
      </c>
      <c r="I16" s="42"/>
      <c r="J16" s="150"/>
      <c r="K16" s="177"/>
      <c r="L16" s="64"/>
      <c r="M16" s="64"/>
      <c r="N16" s="178">
        <v>28</v>
      </c>
      <c r="O16" s="64"/>
      <c r="P16" s="64"/>
      <c r="Q16" s="64"/>
      <c r="R16" s="64"/>
      <c r="S16" s="64"/>
      <c r="T16" s="64"/>
      <c r="U16" s="64">
        <f>11+1</f>
        <v>12</v>
      </c>
      <c r="V16" s="64"/>
      <c r="W16" s="64"/>
      <c r="X16" s="64"/>
      <c r="Y16" s="64"/>
      <c r="Z16" s="64"/>
      <c r="AA16" s="64"/>
      <c r="AB16" s="64">
        <f>16+2</f>
        <v>18</v>
      </c>
      <c r="AC16" s="66"/>
      <c r="AD16" s="66"/>
      <c r="AE16" s="242"/>
      <c r="AF16" s="242"/>
      <c r="AG16" s="320"/>
      <c r="AH16" s="320"/>
      <c r="AI16" s="320"/>
      <c r="AJ16" s="320">
        <v>18</v>
      </c>
      <c r="AK16" s="286"/>
      <c r="AL16" s="286">
        <f>16+2</f>
        <v>18</v>
      </c>
      <c r="AM16" s="66"/>
      <c r="AN16" s="35">
        <f>SUM(AP16:AV16)</f>
        <v>0</v>
      </c>
      <c r="AO16" s="36">
        <f>SUM(J16:AN16)</f>
        <v>94</v>
      </c>
      <c r="AP16" s="54"/>
      <c r="AQ16" s="70"/>
      <c r="AR16" s="70"/>
      <c r="AS16" s="201"/>
      <c r="AT16" s="201"/>
      <c r="AU16" s="70"/>
      <c r="AV16" s="207"/>
      <c r="AW16" s="70"/>
    </row>
    <row r="17" spans="1:49" ht="13.5" thickBot="1">
      <c r="A17" s="38">
        <v>11</v>
      </c>
      <c r="B17" s="39">
        <f t="shared" si="0"/>
        <v>11</v>
      </c>
      <c r="C17" s="96">
        <f>AO17</f>
        <v>92</v>
      </c>
      <c r="D17" s="163" t="s">
        <v>337</v>
      </c>
      <c r="E17" s="89" t="s">
        <v>82</v>
      </c>
      <c r="F17" s="40" t="s">
        <v>9</v>
      </c>
      <c r="G17" s="40">
        <v>1996</v>
      </c>
      <c r="H17" s="34">
        <f>IF(G17&gt;2001,10,IF(G17&gt;1999,12,IF(G17&gt;1997,14,IF(G17&gt;1995,16,0))))</f>
        <v>16</v>
      </c>
      <c r="I17" s="42" t="s">
        <v>143</v>
      </c>
      <c r="J17" s="150"/>
      <c r="K17" s="177"/>
      <c r="L17" s="64"/>
      <c r="M17" s="64"/>
      <c r="N17" s="178"/>
      <c r="O17" s="64">
        <v>18</v>
      </c>
      <c r="P17" s="64"/>
      <c r="Q17" s="64"/>
      <c r="R17" s="64"/>
      <c r="S17" s="64"/>
      <c r="T17" s="64"/>
      <c r="U17" s="64">
        <v>21</v>
      </c>
      <c r="V17" s="64"/>
      <c r="W17" s="64"/>
      <c r="X17" s="64"/>
      <c r="Y17" s="64"/>
      <c r="Z17" s="64"/>
      <c r="AA17" s="64"/>
      <c r="AB17" s="64">
        <v>10</v>
      </c>
      <c r="AC17" s="66"/>
      <c r="AD17" s="66"/>
      <c r="AE17" s="242"/>
      <c r="AF17" s="242"/>
      <c r="AG17" s="320"/>
      <c r="AH17" s="320"/>
      <c r="AI17" s="320"/>
      <c r="AJ17" s="320"/>
      <c r="AK17" s="286"/>
      <c r="AL17" s="286">
        <v>25</v>
      </c>
      <c r="AM17" s="66">
        <v>18</v>
      </c>
      <c r="AN17" s="35">
        <f>SUM(AP17:AV17)</f>
        <v>0</v>
      </c>
      <c r="AO17" s="36">
        <f>SUM(J17:AN17)</f>
        <v>92</v>
      </c>
      <c r="AP17" s="54"/>
      <c r="AQ17" s="70"/>
      <c r="AR17" s="70"/>
      <c r="AS17" s="70"/>
      <c r="AT17" s="70"/>
      <c r="AU17" s="70"/>
      <c r="AV17" s="207"/>
      <c r="AW17" s="70"/>
    </row>
    <row r="18" spans="1:49" ht="13.5" thickBot="1">
      <c r="A18" s="32">
        <v>12</v>
      </c>
      <c r="B18" s="39">
        <f t="shared" si="0"/>
        <v>12</v>
      </c>
      <c r="C18" s="96">
        <f>AO18</f>
        <v>78</v>
      </c>
      <c r="D18" s="163" t="s">
        <v>337</v>
      </c>
      <c r="E18" s="90" t="s">
        <v>228</v>
      </c>
      <c r="F18" s="43" t="s">
        <v>9</v>
      </c>
      <c r="G18" s="69">
        <v>2003</v>
      </c>
      <c r="H18" s="34">
        <f>IF(G18&gt;2001,10,IF(G18&gt;1999,12,IF(G18&gt;1997,14,IF(G18&gt;1995,16,0))))</f>
        <v>10</v>
      </c>
      <c r="I18" s="42"/>
      <c r="J18" s="150"/>
      <c r="K18" s="177"/>
      <c r="L18" s="64"/>
      <c r="M18" s="64"/>
      <c r="N18" s="178"/>
      <c r="O18" s="64"/>
      <c r="P18" s="64"/>
      <c r="Q18" s="64">
        <v>7</v>
      </c>
      <c r="R18" s="64">
        <f>5+1</f>
        <v>6</v>
      </c>
      <c r="S18" s="64"/>
      <c r="T18" s="64"/>
      <c r="U18" s="64"/>
      <c r="V18" s="64">
        <v>9</v>
      </c>
      <c r="W18" s="64"/>
      <c r="X18" s="64"/>
      <c r="Y18" s="64">
        <f>5+1</f>
        <v>6</v>
      </c>
      <c r="Z18" s="64"/>
      <c r="AA18" s="64"/>
      <c r="AB18" s="64"/>
      <c r="AC18" s="66"/>
      <c r="AD18" s="66"/>
      <c r="AE18" s="242">
        <v>10</v>
      </c>
      <c r="AF18" s="242"/>
      <c r="AG18" s="320">
        <v>17</v>
      </c>
      <c r="AH18" s="320"/>
      <c r="AI18" s="320"/>
      <c r="AJ18" s="320"/>
      <c r="AK18" s="286">
        <v>18</v>
      </c>
      <c r="AL18" s="286"/>
      <c r="AM18" s="66"/>
      <c r="AN18" s="35">
        <f>SUM(AP18:AV18)</f>
        <v>5</v>
      </c>
      <c r="AO18" s="36">
        <f>SUM(J18:AN18)</f>
        <v>78</v>
      </c>
      <c r="AP18" s="54"/>
      <c r="AQ18" s="70">
        <v>1</v>
      </c>
      <c r="AR18" s="70"/>
      <c r="AS18" s="70"/>
      <c r="AT18" s="70">
        <v>1</v>
      </c>
      <c r="AU18" s="70"/>
      <c r="AV18" s="207">
        <v>3</v>
      </c>
      <c r="AW18" s="70"/>
    </row>
    <row r="19" spans="1:49" ht="13.5" thickBot="1">
      <c r="A19" s="32">
        <v>13</v>
      </c>
      <c r="B19" s="39">
        <f t="shared" si="0"/>
        <v>13</v>
      </c>
      <c r="C19" s="96">
        <f>AO19</f>
        <v>76</v>
      </c>
      <c r="D19" s="163" t="s">
        <v>337</v>
      </c>
      <c r="E19" s="90" t="s">
        <v>95</v>
      </c>
      <c r="F19" s="43" t="s">
        <v>9</v>
      </c>
      <c r="G19" s="43">
        <v>1999</v>
      </c>
      <c r="H19" s="34">
        <f>IF(G19&gt;2001,10,IF(G19&gt;1999,12,IF(G19&gt;1997,14,IF(G19&gt;1995,16,0))))</f>
        <v>14</v>
      </c>
      <c r="I19" s="42"/>
      <c r="J19" s="150"/>
      <c r="K19" s="177"/>
      <c r="L19" s="64"/>
      <c r="M19" s="64">
        <f>8+2</f>
        <v>10</v>
      </c>
      <c r="N19" s="178"/>
      <c r="O19" s="64"/>
      <c r="P19" s="64"/>
      <c r="Q19" s="64"/>
      <c r="R19" s="64"/>
      <c r="S19" s="64"/>
      <c r="T19" s="64">
        <v>17</v>
      </c>
      <c r="U19" s="64"/>
      <c r="V19" s="64"/>
      <c r="W19" s="64"/>
      <c r="X19" s="64"/>
      <c r="Y19" s="64"/>
      <c r="Z19" s="64"/>
      <c r="AA19" s="64">
        <v>17</v>
      </c>
      <c r="AB19" s="64"/>
      <c r="AC19" s="66"/>
      <c r="AD19" s="66"/>
      <c r="AE19" s="242"/>
      <c r="AF19" s="242"/>
      <c r="AG19" s="320"/>
      <c r="AH19" s="320"/>
      <c r="AI19" s="320">
        <v>11</v>
      </c>
      <c r="AJ19" s="320"/>
      <c r="AK19" s="286"/>
      <c r="AL19" s="286">
        <v>21</v>
      </c>
      <c r="AM19" s="66"/>
      <c r="AN19" s="35">
        <f>SUM(AP19:AW19)</f>
        <v>0</v>
      </c>
      <c r="AO19" s="36">
        <f>SUM(J19:AN19)</f>
        <v>76</v>
      </c>
      <c r="AP19" s="54"/>
      <c r="AQ19" s="69"/>
      <c r="AR19" s="69"/>
      <c r="AS19" s="70"/>
      <c r="AT19" s="70"/>
      <c r="AU19" s="70"/>
      <c r="AV19" s="207"/>
      <c r="AW19" s="265"/>
    </row>
    <row r="20" spans="1:49" ht="13.5" thickBot="1">
      <c r="A20" s="38">
        <v>14</v>
      </c>
      <c r="B20" s="39">
        <f t="shared" si="0"/>
        <v>14</v>
      </c>
      <c r="C20" s="96">
        <f>AO20</f>
        <v>72</v>
      </c>
      <c r="D20" s="163" t="s">
        <v>337</v>
      </c>
      <c r="E20" s="89" t="s">
        <v>94</v>
      </c>
      <c r="F20" s="40" t="s">
        <v>9</v>
      </c>
      <c r="G20" s="43">
        <v>1999</v>
      </c>
      <c r="H20" s="34">
        <f>IF(G20&gt;2001,10,IF(G20&gt;1999,12,IF(G20&gt;1997,14,IF(G20&gt;1995,16,0))))</f>
        <v>14</v>
      </c>
      <c r="I20" s="42"/>
      <c r="J20" s="150"/>
      <c r="K20" s="177"/>
      <c r="L20" s="64"/>
      <c r="M20" s="64">
        <f>12+1</f>
        <v>13</v>
      </c>
      <c r="N20" s="178"/>
      <c r="O20" s="64"/>
      <c r="P20" s="64">
        <f>8+1</f>
        <v>9</v>
      </c>
      <c r="Q20" s="64"/>
      <c r="R20" s="64"/>
      <c r="S20" s="64"/>
      <c r="T20" s="64">
        <f>11+1</f>
        <v>12</v>
      </c>
      <c r="U20" s="64"/>
      <c r="V20" s="64"/>
      <c r="W20" s="64"/>
      <c r="X20" s="64"/>
      <c r="Y20" s="64"/>
      <c r="Z20" s="64"/>
      <c r="AA20" s="64">
        <f>11+2</f>
        <v>13</v>
      </c>
      <c r="AB20" s="64"/>
      <c r="AC20" s="66"/>
      <c r="AD20" s="66"/>
      <c r="AE20" s="242"/>
      <c r="AF20" s="242"/>
      <c r="AG20" s="320"/>
      <c r="AH20" s="320"/>
      <c r="AI20" s="320">
        <v>14</v>
      </c>
      <c r="AJ20" s="320"/>
      <c r="AK20" s="286"/>
      <c r="AL20" s="286"/>
      <c r="AM20" s="66">
        <v>11</v>
      </c>
      <c r="AN20" s="35">
        <f>SUM(AP20:AW20)</f>
        <v>0</v>
      </c>
      <c r="AO20" s="36">
        <f>SUM(J20:AN20)</f>
        <v>72</v>
      </c>
      <c r="AP20" s="54"/>
      <c r="AQ20" s="70"/>
      <c r="AR20" s="70"/>
      <c r="AS20" s="70"/>
      <c r="AT20" s="70"/>
      <c r="AU20" s="201"/>
      <c r="AV20" s="207"/>
      <c r="AW20" s="265"/>
    </row>
    <row r="21" spans="1:49" ht="13.5" thickBot="1">
      <c r="A21" s="32">
        <v>15</v>
      </c>
      <c r="B21" s="39">
        <f t="shared" si="0"/>
        <v>15</v>
      </c>
      <c r="C21" s="96">
        <f>AO21</f>
        <v>66</v>
      </c>
      <c r="D21" s="163" t="s">
        <v>337</v>
      </c>
      <c r="E21" s="90" t="s">
        <v>275</v>
      </c>
      <c r="F21" s="40" t="s">
        <v>9</v>
      </c>
      <c r="G21" s="43">
        <v>2002</v>
      </c>
      <c r="H21" s="34">
        <f>IF(G21&gt;2001,10,IF(G21&gt;1999,12,IF(G21&gt;1997,14,IF(G21&gt;1995,16,0))))</f>
        <v>10</v>
      </c>
      <c r="I21" s="42"/>
      <c r="J21" s="150"/>
      <c r="K21" s="177">
        <f>5+1</f>
        <v>6</v>
      </c>
      <c r="L21" s="64"/>
      <c r="M21" s="64"/>
      <c r="N21" s="178"/>
      <c r="O21" s="64"/>
      <c r="P21" s="64"/>
      <c r="Q21" s="64"/>
      <c r="R21" s="64">
        <v>15</v>
      </c>
      <c r="S21" s="64"/>
      <c r="T21" s="64"/>
      <c r="U21" s="64"/>
      <c r="V21" s="64"/>
      <c r="W21" s="64"/>
      <c r="X21" s="64"/>
      <c r="Y21" s="64">
        <v>11</v>
      </c>
      <c r="Z21" s="64"/>
      <c r="AA21" s="64"/>
      <c r="AB21" s="64"/>
      <c r="AC21" s="66"/>
      <c r="AD21" s="66"/>
      <c r="AE21" s="242">
        <v>7</v>
      </c>
      <c r="AF21" s="242"/>
      <c r="AG21" s="320">
        <v>14</v>
      </c>
      <c r="AH21" s="320"/>
      <c r="AI21" s="320"/>
      <c r="AJ21" s="320"/>
      <c r="AK21" s="286">
        <v>6</v>
      </c>
      <c r="AL21" s="286"/>
      <c r="AM21" s="66"/>
      <c r="AN21" s="35">
        <f>SUM(AP21:AV21)</f>
        <v>7</v>
      </c>
      <c r="AO21" s="36">
        <f>SUM(J21:AN21)</f>
        <v>66</v>
      </c>
      <c r="AP21" s="54"/>
      <c r="AQ21" s="70">
        <v>1</v>
      </c>
      <c r="AR21" s="70"/>
      <c r="AS21" s="70"/>
      <c r="AT21" s="70">
        <v>1</v>
      </c>
      <c r="AU21" s="70"/>
      <c r="AV21" s="207">
        <v>5</v>
      </c>
      <c r="AW21" s="70"/>
    </row>
    <row r="22" spans="1:49" ht="13.5" thickBot="1">
      <c r="A22" s="32">
        <v>16</v>
      </c>
      <c r="B22" s="39">
        <f t="shared" si="0"/>
        <v>16</v>
      </c>
      <c r="C22" s="96">
        <f>AO22</f>
        <v>56</v>
      </c>
      <c r="D22" s="163" t="s">
        <v>337</v>
      </c>
      <c r="E22" s="90" t="s">
        <v>157</v>
      </c>
      <c r="F22" s="43" t="s">
        <v>9</v>
      </c>
      <c r="G22" s="43">
        <v>1998</v>
      </c>
      <c r="H22" s="34">
        <f>IF(G22&gt;2001,10,IF(G22&gt;1999,12,IF(G22&gt;1997,14,IF(G22&gt;1995,16,0))))</f>
        <v>14</v>
      </c>
      <c r="I22" s="42"/>
      <c r="J22" s="150"/>
      <c r="K22" s="177"/>
      <c r="L22" s="64"/>
      <c r="M22" s="64">
        <f>12+2</f>
        <v>14</v>
      </c>
      <c r="N22" s="178"/>
      <c r="O22" s="64">
        <v>11</v>
      </c>
      <c r="P22" s="64">
        <f>8+2</f>
        <v>10</v>
      </c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6"/>
      <c r="AD22" s="66"/>
      <c r="AE22" s="242"/>
      <c r="AF22" s="242"/>
      <c r="AG22" s="320"/>
      <c r="AH22" s="320"/>
      <c r="AI22" s="320"/>
      <c r="AJ22" s="320"/>
      <c r="AK22" s="286"/>
      <c r="AL22" s="286"/>
      <c r="AM22" s="66">
        <v>12</v>
      </c>
      <c r="AN22" s="35">
        <f>SUM(AP22:AW22)</f>
        <v>9</v>
      </c>
      <c r="AO22" s="36">
        <f>SUM(J22:AN22)</f>
        <v>56</v>
      </c>
      <c r="AP22" s="54"/>
      <c r="AQ22" s="69"/>
      <c r="AR22" s="69"/>
      <c r="AS22" s="70"/>
      <c r="AT22" s="70"/>
      <c r="AU22" s="70">
        <v>4</v>
      </c>
      <c r="AV22" s="207"/>
      <c r="AW22" s="265">
        <v>5</v>
      </c>
    </row>
    <row r="23" spans="1:49" ht="13.5" thickBot="1">
      <c r="A23" s="38">
        <v>17</v>
      </c>
      <c r="B23" s="39">
        <f t="shared" si="0"/>
        <v>17</v>
      </c>
      <c r="C23" s="96">
        <f>AO23</f>
        <v>46</v>
      </c>
      <c r="D23" s="163" t="s">
        <v>337</v>
      </c>
      <c r="E23" s="89" t="s">
        <v>97</v>
      </c>
      <c r="F23" s="40" t="s">
        <v>9</v>
      </c>
      <c r="G23" s="43">
        <v>1996</v>
      </c>
      <c r="H23" s="34">
        <f>IF(G23&gt;2001,10,IF(G23&gt;1999,12,IF(G23&gt;1997,14,IF(G23&gt;1995,16,0))))</f>
        <v>16</v>
      </c>
      <c r="I23" s="42" t="s">
        <v>144</v>
      </c>
      <c r="J23" s="150"/>
      <c r="K23" s="177"/>
      <c r="L23" s="64"/>
      <c r="M23" s="64"/>
      <c r="N23" s="178">
        <v>35</v>
      </c>
      <c r="O23" s="64"/>
      <c r="P23" s="64"/>
      <c r="Q23" s="64"/>
      <c r="R23" s="64"/>
      <c r="S23" s="64"/>
      <c r="T23" s="64"/>
      <c r="U23" s="64">
        <v>11</v>
      </c>
      <c r="V23" s="64"/>
      <c r="W23" s="64"/>
      <c r="X23" s="64"/>
      <c r="Y23" s="64"/>
      <c r="Z23" s="64"/>
      <c r="AA23" s="64"/>
      <c r="AB23" s="64"/>
      <c r="AC23" s="66"/>
      <c r="AD23" s="66"/>
      <c r="AE23" s="242"/>
      <c r="AF23" s="242"/>
      <c r="AG23" s="320"/>
      <c r="AH23" s="320"/>
      <c r="AI23" s="320"/>
      <c r="AJ23" s="320"/>
      <c r="AK23" s="286"/>
      <c r="AL23" s="286"/>
      <c r="AM23" s="66"/>
      <c r="AN23" s="35">
        <f>SUM(AP23:AV23)</f>
        <v>0</v>
      </c>
      <c r="AO23" s="36">
        <f>SUM(J23:AN23)</f>
        <v>46</v>
      </c>
      <c r="AP23" s="55"/>
      <c r="AQ23" s="70"/>
      <c r="AR23" s="70"/>
      <c r="AS23" s="70"/>
      <c r="AT23" s="70"/>
      <c r="AU23" s="70"/>
      <c r="AV23" s="207"/>
      <c r="AW23" s="70"/>
    </row>
    <row r="24" spans="1:49" ht="13.5" thickBot="1">
      <c r="A24" s="32">
        <v>18</v>
      </c>
      <c r="B24" s="39">
        <f t="shared" si="0"/>
        <v>18</v>
      </c>
      <c r="C24" s="96">
        <f>AO24</f>
        <v>44</v>
      </c>
      <c r="D24" s="163" t="s">
        <v>337</v>
      </c>
      <c r="E24" s="90" t="s">
        <v>318</v>
      </c>
      <c r="F24" s="43" t="s">
        <v>9</v>
      </c>
      <c r="G24" s="69">
        <v>2003</v>
      </c>
      <c r="H24" s="34">
        <f>IF(G24&gt;2001,10,IF(G24&gt;1999,12,IF(G24&gt;1997,14,IF(G24&gt;1995,16,0))))</f>
        <v>10</v>
      </c>
      <c r="I24" s="42"/>
      <c r="J24" s="150"/>
      <c r="K24" s="177"/>
      <c r="L24" s="64"/>
      <c r="M24" s="64"/>
      <c r="N24" s="178"/>
      <c r="O24" s="64"/>
      <c r="P24" s="64"/>
      <c r="Q24" s="64">
        <v>5</v>
      </c>
      <c r="R24" s="64">
        <v>11</v>
      </c>
      <c r="S24" s="64"/>
      <c r="T24" s="64"/>
      <c r="U24" s="64"/>
      <c r="V24" s="64">
        <v>5</v>
      </c>
      <c r="W24" s="64"/>
      <c r="X24" s="64"/>
      <c r="Y24" s="64">
        <v>5</v>
      </c>
      <c r="Z24" s="64"/>
      <c r="AA24" s="64"/>
      <c r="AB24" s="64"/>
      <c r="AC24" s="66"/>
      <c r="AD24" s="66"/>
      <c r="AE24" s="242"/>
      <c r="AF24" s="242"/>
      <c r="AG24" s="320">
        <v>11</v>
      </c>
      <c r="AH24" s="320"/>
      <c r="AI24" s="320"/>
      <c r="AJ24" s="320"/>
      <c r="AK24" s="286">
        <v>6</v>
      </c>
      <c r="AL24" s="286"/>
      <c r="AM24" s="66"/>
      <c r="AN24" s="35">
        <f>SUM(AP24:AV24)</f>
        <v>1</v>
      </c>
      <c r="AO24" s="36">
        <f>SUM(J24:AN24)</f>
        <v>44</v>
      </c>
      <c r="AP24" s="54"/>
      <c r="AQ24" s="70">
        <v>1</v>
      </c>
      <c r="AR24" s="70"/>
      <c r="AS24" s="70"/>
      <c r="AT24" s="70"/>
      <c r="AU24" s="70"/>
      <c r="AV24" s="247"/>
      <c r="AW24" s="69"/>
    </row>
    <row r="25" spans="1:49" ht="13.5" thickBot="1">
      <c r="A25" s="32">
        <v>19</v>
      </c>
      <c r="B25" s="39">
        <f t="shared" si="0"/>
        <v>19</v>
      </c>
      <c r="C25" s="96">
        <f>AO25</f>
        <v>39</v>
      </c>
      <c r="D25" s="163" t="s">
        <v>337</v>
      </c>
      <c r="E25" s="89" t="s">
        <v>145</v>
      </c>
      <c r="F25" s="40" t="s">
        <v>9</v>
      </c>
      <c r="G25" s="40">
        <v>1997</v>
      </c>
      <c r="H25" s="34">
        <f>IF(G25&gt;2001,10,IF(G25&gt;1999,12,IF(G25&gt;1997,14,IF(G25&gt;1995,16,0))))</f>
        <v>16</v>
      </c>
      <c r="I25" s="42" t="s">
        <v>143</v>
      </c>
      <c r="J25" s="150"/>
      <c r="K25" s="177"/>
      <c r="L25" s="64"/>
      <c r="M25" s="64"/>
      <c r="N25" s="178">
        <v>23</v>
      </c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>
        <v>16</v>
      </c>
      <c r="AC25" s="66"/>
      <c r="AD25" s="66"/>
      <c r="AE25" s="242"/>
      <c r="AF25" s="242"/>
      <c r="AG25" s="320"/>
      <c r="AH25" s="320"/>
      <c r="AI25" s="320"/>
      <c r="AJ25" s="320"/>
      <c r="AK25" s="286"/>
      <c r="AL25" s="286"/>
      <c r="AM25" s="66"/>
      <c r="AN25" s="35">
        <f>SUM(AP25:AV25)</f>
        <v>0</v>
      </c>
      <c r="AO25" s="36">
        <f>SUM(J25:AN25)</f>
        <v>39</v>
      </c>
      <c r="AP25" s="54"/>
      <c r="AQ25" s="69"/>
      <c r="AR25" s="69"/>
      <c r="AS25" s="70"/>
      <c r="AT25" s="70"/>
      <c r="AU25" s="70"/>
      <c r="AV25" s="207"/>
      <c r="AW25" s="70"/>
    </row>
    <row r="26" spans="1:49" ht="13.5" thickBot="1">
      <c r="A26" s="38">
        <v>20</v>
      </c>
      <c r="B26" s="39">
        <f t="shared" si="0"/>
        <v>20</v>
      </c>
      <c r="C26" s="96">
        <f>AO26</f>
        <v>38</v>
      </c>
      <c r="D26" s="163" t="s">
        <v>337</v>
      </c>
      <c r="E26" s="89" t="s">
        <v>191</v>
      </c>
      <c r="F26" s="40" t="s">
        <v>9</v>
      </c>
      <c r="G26" s="43">
        <v>2001</v>
      </c>
      <c r="H26" s="34">
        <f>IF(G26&gt;2001,10,IF(G26&gt;1999,12,IF(G26&gt;1997,14,IF(G26&gt;1995,16,0))))</f>
        <v>12</v>
      </c>
      <c r="I26" s="42"/>
      <c r="J26" s="150"/>
      <c r="K26" s="177"/>
      <c r="L26" s="64">
        <v>11</v>
      </c>
      <c r="M26" s="64"/>
      <c r="N26" s="178"/>
      <c r="O26" s="64"/>
      <c r="P26" s="64"/>
      <c r="Q26" s="64"/>
      <c r="R26" s="64"/>
      <c r="S26" s="64">
        <v>12</v>
      </c>
      <c r="T26" s="64"/>
      <c r="U26" s="64"/>
      <c r="V26" s="64"/>
      <c r="W26" s="64"/>
      <c r="X26" s="64"/>
      <c r="Y26" s="64"/>
      <c r="Z26" s="64">
        <v>9</v>
      </c>
      <c r="AA26" s="64"/>
      <c r="AB26" s="64"/>
      <c r="AC26" s="66"/>
      <c r="AD26" s="66"/>
      <c r="AE26" s="242"/>
      <c r="AF26" s="242"/>
      <c r="AG26" s="320"/>
      <c r="AH26" s="320"/>
      <c r="AI26" s="320"/>
      <c r="AJ26" s="320"/>
      <c r="AK26" s="286">
        <v>6</v>
      </c>
      <c r="AL26" s="286"/>
      <c r="AM26" s="66"/>
      <c r="AN26" s="35">
        <f>SUM(AP26:AV26)</f>
        <v>0</v>
      </c>
      <c r="AO26" s="36">
        <f>SUM(J26:AN26)</f>
        <v>38</v>
      </c>
      <c r="AP26" s="54"/>
      <c r="AQ26" s="70"/>
      <c r="AR26" s="70"/>
      <c r="AS26" s="70"/>
      <c r="AT26" s="70"/>
      <c r="AU26" s="70"/>
      <c r="AV26" s="207"/>
      <c r="AW26" s="70"/>
    </row>
    <row r="27" spans="1:49" ht="13.5" thickBot="1">
      <c r="A27" s="32">
        <v>21</v>
      </c>
      <c r="B27" s="39">
        <f t="shared" si="0"/>
        <v>21</v>
      </c>
      <c r="C27" s="96">
        <f>AO27</f>
        <v>36</v>
      </c>
      <c r="D27" s="163" t="s">
        <v>337</v>
      </c>
      <c r="E27" s="91" t="s">
        <v>300</v>
      </c>
      <c r="F27" s="43" t="s">
        <v>9</v>
      </c>
      <c r="G27" s="69">
        <v>2003</v>
      </c>
      <c r="H27" s="34">
        <f>IF(G27&gt;2001,10,IF(G27&gt;1999,12,IF(G27&gt;1997,14,IF(G27&gt;1995,16,0))))</f>
        <v>10</v>
      </c>
      <c r="I27" s="42"/>
      <c r="J27" s="151"/>
      <c r="K27" s="188"/>
      <c r="L27" s="64"/>
      <c r="M27" s="64"/>
      <c r="N27" s="189"/>
      <c r="O27" s="64"/>
      <c r="P27" s="64"/>
      <c r="Q27" s="64">
        <v>5</v>
      </c>
      <c r="R27" s="64">
        <v>9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6"/>
      <c r="AD27" s="66"/>
      <c r="AE27" s="242"/>
      <c r="AF27" s="242"/>
      <c r="AG27" s="320">
        <v>11</v>
      </c>
      <c r="AH27" s="320"/>
      <c r="AI27" s="320"/>
      <c r="AJ27" s="320"/>
      <c r="AK27" s="286">
        <v>4</v>
      </c>
      <c r="AL27" s="286"/>
      <c r="AM27" s="66"/>
      <c r="AN27" s="35">
        <f>SUM(AP27:AV27)</f>
        <v>7</v>
      </c>
      <c r="AO27" s="36">
        <f>SUM(J27:AN27)</f>
        <v>36</v>
      </c>
      <c r="AP27" s="54"/>
      <c r="AQ27" s="70">
        <v>1</v>
      </c>
      <c r="AR27" s="70"/>
      <c r="AS27" s="70"/>
      <c r="AT27" s="70">
        <v>1</v>
      </c>
      <c r="AU27" s="70"/>
      <c r="AV27" s="207">
        <v>5</v>
      </c>
      <c r="AW27" s="70"/>
    </row>
    <row r="28" spans="1:49" ht="13.5" thickBot="1">
      <c r="A28" s="32">
        <v>22</v>
      </c>
      <c r="B28" s="39">
        <f t="shared" si="0"/>
        <v>22</v>
      </c>
      <c r="C28" s="96">
        <f>AO28</f>
        <v>33</v>
      </c>
      <c r="D28" s="163" t="s">
        <v>337</v>
      </c>
      <c r="E28" s="90" t="s">
        <v>151</v>
      </c>
      <c r="F28" s="43" t="s">
        <v>9</v>
      </c>
      <c r="G28" s="43">
        <v>2003</v>
      </c>
      <c r="H28" s="34">
        <f>IF(G28&gt;2001,10,IF(G28&gt;1999,12,IF(G28&gt;1997,14,IF(G28&gt;1995,16,0))))</f>
        <v>10</v>
      </c>
      <c r="I28" s="42"/>
      <c r="J28" s="150"/>
      <c r="K28" s="177">
        <v>11</v>
      </c>
      <c r="L28" s="64"/>
      <c r="M28" s="64"/>
      <c r="N28" s="178"/>
      <c r="O28" s="64"/>
      <c r="P28" s="64"/>
      <c r="Q28" s="64"/>
      <c r="R28" s="64">
        <v>5</v>
      </c>
      <c r="S28" s="64"/>
      <c r="T28" s="64"/>
      <c r="U28" s="64"/>
      <c r="V28" s="64">
        <v>3</v>
      </c>
      <c r="W28" s="64"/>
      <c r="X28" s="64"/>
      <c r="Y28" s="64"/>
      <c r="Z28" s="64"/>
      <c r="AA28" s="64"/>
      <c r="AB28" s="64"/>
      <c r="AC28" s="66"/>
      <c r="AD28" s="66"/>
      <c r="AE28" s="242">
        <v>3</v>
      </c>
      <c r="AF28" s="242"/>
      <c r="AG28" s="320">
        <v>11</v>
      </c>
      <c r="AH28" s="320"/>
      <c r="AI28" s="320"/>
      <c r="AJ28" s="320"/>
      <c r="AK28" s="286"/>
      <c r="AL28" s="286"/>
      <c r="AM28" s="66"/>
      <c r="AN28" s="35">
        <f>SUM(AP28:AV28)</f>
        <v>0</v>
      </c>
      <c r="AO28" s="36">
        <f>SUM(J28:AN28)</f>
        <v>33</v>
      </c>
      <c r="AP28" s="54"/>
      <c r="AQ28" s="70"/>
      <c r="AR28" s="70"/>
      <c r="AS28" s="70"/>
      <c r="AT28" s="70"/>
      <c r="AU28" s="70"/>
      <c r="AV28" s="207"/>
      <c r="AW28" s="70"/>
    </row>
    <row r="29" spans="1:49" ht="13.5" thickBot="1">
      <c r="A29" s="38">
        <v>23</v>
      </c>
      <c r="B29" s="39">
        <f t="shared" si="0"/>
        <v>23</v>
      </c>
      <c r="C29" s="96">
        <f>AO29</f>
        <v>30</v>
      </c>
      <c r="D29" s="163" t="s">
        <v>337</v>
      </c>
      <c r="E29" s="89" t="s">
        <v>98</v>
      </c>
      <c r="F29" s="40" t="s">
        <v>9</v>
      </c>
      <c r="G29" s="40">
        <v>1997</v>
      </c>
      <c r="H29" s="34">
        <f>IF(G29&gt;2001,10,IF(G29&gt;1999,12,IF(G29&gt;1997,14,IF(G29&gt;1995,16,0))))</f>
        <v>16</v>
      </c>
      <c r="I29" s="42"/>
      <c r="J29" s="150"/>
      <c r="K29" s="177"/>
      <c r="L29" s="64"/>
      <c r="M29" s="64"/>
      <c r="N29" s="178">
        <v>18</v>
      </c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>
        <f>10+2</f>
        <v>12</v>
      </c>
      <c r="AC29" s="66"/>
      <c r="AD29" s="66"/>
      <c r="AE29" s="242"/>
      <c r="AF29" s="242"/>
      <c r="AG29" s="320"/>
      <c r="AH29" s="320"/>
      <c r="AI29" s="320"/>
      <c r="AJ29" s="320"/>
      <c r="AK29" s="286"/>
      <c r="AL29" s="286"/>
      <c r="AM29" s="66"/>
      <c r="AN29" s="35">
        <f>SUM(AP29:AV29)</f>
        <v>0</v>
      </c>
      <c r="AO29" s="36">
        <f>SUM(J29:AN29)</f>
        <v>30</v>
      </c>
      <c r="AP29" s="54"/>
      <c r="AQ29" s="70"/>
      <c r="AR29" s="70"/>
      <c r="AS29" s="70"/>
      <c r="AT29" s="70"/>
      <c r="AU29" s="70"/>
      <c r="AV29" s="207"/>
      <c r="AW29" s="70"/>
    </row>
    <row r="30" spans="1:49" ht="13.5" thickBot="1">
      <c r="A30" s="32">
        <v>24</v>
      </c>
      <c r="B30" s="39">
        <f t="shared" si="0"/>
        <v>23</v>
      </c>
      <c r="C30" s="96">
        <f>AO30</f>
        <v>30</v>
      </c>
      <c r="D30" s="163" t="s">
        <v>337</v>
      </c>
      <c r="E30" s="90" t="s">
        <v>171</v>
      </c>
      <c r="F30" s="43" t="s">
        <v>9</v>
      </c>
      <c r="G30" s="43">
        <v>2003</v>
      </c>
      <c r="H30" s="34">
        <f>IF(G30&gt;2001,10,IF(G30&gt;1999,12,IF(G30&gt;1997,14,IF(G30&gt;1995,16,0))))</f>
        <v>10</v>
      </c>
      <c r="I30" s="42"/>
      <c r="J30" s="150"/>
      <c r="K30" s="177">
        <v>5</v>
      </c>
      <c r="L30" s="64"/>
      <c r="M30" s="64"/>
      <c r="N30" s="178"/>
      <c r="O30" s="64"/>
      <c r="P30" s="64"/>
      <c r="Q30" s="64"/>
      <c r="R30" s="64">
        <v>5</v>
      </c>
      <c r="S30" s="64"/>
      <c r="T30" s="64"/>
      <c r="U30" s="64"/>
      <c r="V30" s="64"/>
      <c r="W30" s="64"/>
      <c r="X30" s="64"/>
      <c r="Y30" s="64">
        <v>9</v>
      </c>
      <c r="Z30" s="64"/>
      <c r="AA30" s="64"/>
      <c r="AB30" s="64"/>
      <c r="AC30" s="66">
        <v>7</v>
      </c>
      <c r="AD30" s="66"/>
      <c r="AE30" s="242">
        <v>4</v>
      </c>
      <c r="AF30" s="242"/>
      <c r="AG30" s="320"/>
      <c r="AH30" s="320"/>
      <c r="AI30" s="320"/>
      <c r="AJ30" s="320"/>
      <c r="AK30" s="286"/>
      <c r="AL30" s="286"/>
      <c r="AM30" s="66"/>
      <c r="AN30" s="35">
        <f>SUM(AP30:AV30)</f>
        <v>0</v>
      </c>
      <c r="AO30" s="36">
        <f>SUM(J30:AN30)</f>
        <v>30</v>
      </c>
      <c r="AP30" s="37"/>
      <c r="AQ30" s="70"/>
      <c r="AR30" s="70"/>
      <c r="AS30" s="70"/>
      <c r="AT30" s="70"/>
      <c r="AU30" s="70"/>
      <c r="AV30" s="247"/>
      <c r="AW30" s="69"/>
    </row>
    <row r="31" spans="1:49" ht="13.5" thickBot="1">
      <c r="A31" s="32">
        <v>25</v>
      </c>
      <c r="B31" s="39">
        <f t="shared" si="0"/>
        <v>25</v>
      </c>
      <c r="C31" s="96">
        <f>AO31</f>
        <v>27</v>
      </c>
      <c r="D31" s="163" t="s">
        <v>337</v>
      </c>
      <c r="E31" s="90" t="s">
        <v>229</v>
      </c>
      <c r="F31" s="99" t="s">
        <v>9</v>
      </c>
      <c r="G31" s="43">
        <v>2000</v>
      </c>
      <c r="H31" s="34">
        <f>IF(G31&gt;2001,10,IF(G31&gt;1999,12,IF(G31&gt;1997,14,IF(G31&gt;1995,16,0))))</f>
        <v>12</v>
      </c>
      <c r="I31" s="42"/>
      <c r="J31" s="150"/>
      <c r="K31" s="177"/>
      <c r="L31" s="64"/>
      <c r="M31" s="64"/>
      <c r="N31" s="17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>
        <v>12</v>
      </c>
      <c r="AA31" s="64">
        <f>7+1</f>
        <v>8</v>
      </c>
      <c r="AB31" s="64"/>
      <c r="AC31" s="66"/>
      <c r="AD31" s="66">
        <v>7</v>
      </c>
      <c r="AE31" s="242"/>
      <c r="AF31" s="242"/>
      <c r="AG31" s="320"/>
      <c r="AH31" s="320"/>
      <c r="AI31" s="320"/>
      <c r="AJ31" s="320"/>
      <c r="AK31" s="286"/>
      <c r="AL31" s="286"/>
      <c r="AM31" s="66"/>
      <c r="AN31" s="35">
        <f>SUM(AP31:AV31)</f>
        <v>0</v>
      </c>
      <c r="AO31" s="36">
        <f>SUM(J31:AN31)</f>
        <v>27</v>
      </c>
      <c r="AP31" s="54"/>
      <c r="AQ31" s="70"/>
      <c r="AR31" s="70"/>
      <c r="AS31" s="69"/>
      <c r="AT31" s="69"/>
      <c r="AU31" s="70"/>
      <c r="AV31" s="207"/>
      <c r="AW31" s="70"/>
    </row>
    <row r="32" spans="1:49" ht="13.5" thickBot="1">
      <c r="A32" s="38">
        <v>26</v>
      </c>
      <c r="B32" s="39">
        <f t="shared" si="0"/>
        <v>26</v>
      </c>
      <c r="C32" s="96">
        <f>AO32</f>
        <v>21</v>
      </c>
      <c r="D32" s="163" t="s">
        <v>337</v>
      </c>
      <c r="E32" s="90" t="s">
        <v>202</v>
      </c>
      <c r="F32" s="43" t="s">
        <v>9</v>
      </c>
      <c r="G32" s="43">
        <v>1998</v>
      </c>
      <c r="H32" s="34">
        <f>IF(G32&gt;2001,10,IF(G32&gt;1999,12,IF(G32&gt;1997,14,IF(G32&gt;1995,16,0))))</f>
        <v>14</v>
      </c>
      <c r="I32" s="42"/>
      <c r="J32" s="150"/>
      <c r="K32" s="177"/>
      <c r="L32" s="64"/>
      <c r="M32" s="64">
        <f>8+1</f>
        <v>9</v>
      </c>
      <c r="N32" s="17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>
        <f>11+1</f>
        <v>12</v>
      </c>
      <c r="AB32" s="64"/>
      <c r="AC32" s="66"/>
      <c r="AD32" s="66"/>
      <c r="AE32" s="242"/>
      <c r="AF32" s="242"/>
      <c r="AG32" s="320"/>
      <c r="AH32" s="320"/>
      <c r="AI32" s="320"/>
      <c r="AJ32" s="320"/>
      <c r="AK32" s="286"/>
      <c r="AL32" s="286"/>
      <c r="AM32" s="66"/>
      <c r="AN32" s="35">
        <f>SUM(AP32:AW32)</f>
        <v>0</v>
      </c>
      <c r="AO32" s="36">
        <f>SUM(J32:AN32)</f>
        <v>21</v>
      </c>
      <c r="AP32" s="37"/>
      <c r="AQ32" s="70"/>
      <c r="AR32" s="70"/>
      <c r="AS32" s="70"/>
      <c r="AT32" s="70"/>
      <c r="AU32" s="70"/>
      <c r="AV32" s="207"/>
      <c r="AW32" s="265"/>
    </row>
    <row r="33" spans="1:49" ht="13.5" thickBot="1">
      <c r="A33" s="32">
        <v>27</v>
      </c>
      <c r="B33" s="39">
        <f t="shared" si="0"/>
        <v>27</v>
      </c>
      <c r="C33" s="96">
        <f>AO33</f>
        <v>20</v>
      </c>
      <c r="D33" s="163" t="s">
        <v>337</v>
      </c>
      <c r="E33" s="90" t="s">
        <v>215</v>
      </c>
      <c r="F33" s="43" t="s">
        <v>9</v>
      </c>
      <c r="G33" s="43">
        <v>1999</v>
      </c>
      <c r="H33" s="34">
        <f>IF(G33&gt;2001,10,IF(G33&gt;1999,12,IF(G33&gt;1997,14,IF(G33&gt;1995,16,0))))</f>
        <v>14</v>
      </c>
      <c r="I33" s="42"/>
      <c r="J33" s="150"/>
      <c r="K33" s="177"/>
      <c r="L33" s="64"/>
      <c r="M33" s="64"/>
      <c r="N33" s="178"/>
      <c r="O33" s="64"/>
      <c r="P33" s="64"/>
      <c r="Q33" s="64"/>
      <c r="R33" s="64"/>
      <c r="S33" s="64"/>
      <c r="T33" s="64">
        <v>11</v>
      </c>
      <c r="U33" s="64"/>
      <c r="V33" s="64"/>
      <c r="W33" s="64"/>
      <c r="X33" s="64"/>
      <c r="Y33" s="64"/>
      <c r="Z33" s="64"/>
      <c r="AA33" s="64">
        <f>7+2</f>
        <v>9</v>
      </c>
      <c r="AB33" s="64"/>
      <c r="AC33" s="66"/>
      <c r="AD33" s="66"/>
      <c r="AE33" s="242"/>
      <c r="AF33" s="242"/>
      <c r="AG33" s="320"/>
      <c r="AH33" s="320"/>
      <c r="AI33" s="320"/>
      <c r="AJ33" s="320"/>
      <c r="AK33" s="286"/>
      <c r="AL33" s="286"/>
      <c r="AM33" s="66"/>
      <c r="AN33" s="35">
        <f>SUM(AP33:AW33)</f>
        <v>0</v>
      </c>
      <c r="AO33" s="36">
        <f>SUM(J33:AN33)</f>
        <v>20</v>
      </c>
      <c r="AP33" s="54"/>
      <c r="AQ33" s="70"/>
      <c r="AR33" s="70"/>
      <c r="AS33" s="69"/>
      <c r="AT33" s="69"/>
      <c r="AU33" s="69"/>
      <c r="AV33" s="207"/>
      <c r="AW33" s="265"/>
    </row>
    <row r="34" spans="1:49" ht="13.5" thickBot="1">
      <c r="A34" s="32">
        <v>28</v>
      </c>
      <c r="B34" s="39">
        <f t="shared" si="0"/>
        <v>28</v>
      </c>
      <c r="C34" s="96">
        <f>AO34</f>
        <v>19</v>
      </c>
      <c r="D34" s="163" t="s">
        <v>337</v>
      </c>
      <c r="E34" s="89" t="s">
        <v>279</v>
      </c>
      <c r="F34" s="40" t="s">
        <v>9</v>
      </c>
      <c r="G34" s="40">
        <v>2000</v>
      </c>
      <c r="H34" s="34">
        <f>IF(G34&gt;2001,10,IF(G34&gt;1999,12,IF(G34&gt;1997,14,IF(G34&gt;1995,16,0))))</f>
        <v>12</v>
      </c>
      <c r="I34" s="42"/>
      <c r="J34" s="150"/>
      <c r="K34" s="177"/>
      <c r="L34" s="64">
        <f>5+1</f>
        <v>6</v>
      </c>
      <c r="M34" s="64"/>
      <c r="N34" s="178"/>
      <c r="O34" s="64"/>
      <c r="P34" s="64"/>
      <c r="Q34" s="64"/>
      <c r="R34" s="64"/>
      <c r="S34" s="64">
        <v>9</v>
      </c>
      <c r="T34" s="64"/>
      <c r="U34" s="64"/>
      <c r="V34" s="64"/>
      <c r="W34" s="64"/>
      <c r="X34" s="64"/>
      <c r="Y34" s="64"/>
      <c r="Z34" s="64">
        <v>4</v>
      </c>
      <c r="AA34" s="64"/>
      <c r="AB34" s="64"/>
      <c r="AC34" s="66"/>
      <c r="AD34" s="66"/>
      <c r="AE34" s="242"/>
      <c r="AF34" s="242"/>
      <c r="AG34" s="320"/>
      <c r="AH34" s="320"/>
      <c r="AI34" s="320"/>
      <c r="AJ34" s="320"/>
      <c r="AK34" s="286"/>
      <c r="AL34" s="286"/>
      <c r="AM34" s="66"/>
      <c r="AN34" s="35">
        <f>SUM(AP34:AV34)</f>
        <v>0</v>
      </c>
      <c r="AO34" s="36">
        <f>SUM(J34:AN34)</f>
        <v>19</v>
      </c>
      <c r="AP34" s="54"/>
      <c r="AQ34" s="70"/>
      <c r="AR34" s="70"/>
      <c r="AS34" s="69"/>
      <c r="AT34" s="69"/>
      <c r="AU34" s="70"/>
      <c r="AV34" s="247"/>
      <c r="AW34" s="69"/>
    </row>
    <row r="35" spans="1:49" ht="13.5" thickBot="1">
      <c r="A35" s="38">
        <v>29</v>
      </c>
      <c r="B35" s="39">
        <f t="shared" si="0"/>
        <v>29</v>
      </c>
      <c r="C35" s="96">
        <f>AO35</f>
        <v>18</v>
      </c>
      <c r="D35" s="163" t="s">
        <v>337</v>
      </c>
      <c r="E35" s="89" t="s">
        <v>100</v>
      </c>
      <c r="F35" s="40" t="s">
        <v>9</v>
      </c>
      <c r="G35" s="40">
        <v>1996</v>
      </c>
      <c r="H35" s="34">
        <f>IF(G35&gt;2001,10,IF(G35&gt;1999,12,IF(G35&gt;1997,14,IF(G35&gt;1995,16,0))))</f>
        <v>16</v>
      </c>
      <c r="I35" s="42"/>
      <c r="J35" s="150"/>
      <c r="K35" s="177"/>
      <c r="L35" s="64"/>
      <c r="M35" s="64"/>
      <c r="N35" s="178">
        <v>18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6"/>
      <c r="AD35" s="66"/>
      <c r="AE35" s="242"/>
      <c r="AF35" s="242"/>
      <c r="AG35" s="320"/>
      <c r="AH35" s="320"/>
      <c r="AI35" s="320"/>
      <c r="AJ35" s="320"/>
      <c r="AK35" s="286"/>
      <c r="AL35" s="286"/>
      <c r="AM35" s="66"/>
      <c r="AN35" s="35">
        <f>SUM(AP35:AV35)</f>
        <v>0</v>
      </c>
      <c r="AO35" s="36">
        <f>SUM(J35:AN35)</f>
        <v>18</v>
      </c>
      <c r="AP35" s="54"/>
      <c r="AQ35" s="70"/>
      <c r="AR35" s="70"/>
      <c r="AS35" s="70"/>
      <c r="AT35" s="70"/>
      <c r="AU35" s="70"/>
      <c r="AV35" s="207"/>
      <c r="AW35" s="70"/>
    </row>
    <row r="36" spans="1:49" ht="13.5" thickBot="1">
      <c r="A36" s="32">
        <v>30</v>
      </c>
      <c r="B36" s="39">
        <f t="shared" si="0"/>
        <v>29</v>
      </c>
      <c r="C36" s="96">
        <f>AO36</f>
        <v>18</v>
      </c>
      <c r="D36" s="163" t="s">
        <v>337</v>
      </c>
      <c r="E36" s="90" t="s">
        <v>154</v>
      </c>
      <c r="F36" s="43" t="s">
        <v>13</v>
      </c>
      <c r="G36" s="43">
        <v>1996</v>
      </c>
      <c r="H36" s="34">
        <f>IF(G36&gt;2001,10,IF(G36&gt;1999,12,IF(G36&gt;1997,14,IF(G36&gt;1995,16,0))))</f>
        <v>16</v>
      </c>
      <c r="I36" s="42"/>
      <c r="J36" s="150"/>
      <c r="K36" s="177"/>
      <c r="L36" s="64"/>
      <c r="M36" s="64"/>
      <c r="N36" s="178">
        <v>18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6"/>
      <c r="AD36" s="66"/>
      <c r="AE36" s="242"/>
      <c r="AF36" s="242"/>
      <c r="AG36" s="320"/>
      <c r="AH36" s="320"/>
      <c r="AI36" s="320"/>
      <c r="AJ36" s="320"/>
      <c r="AK36" s="286"/>
      <c r="AL36" s="286"/>
      <c r="AM36" s="66"/>
      <c r="AN36" s="35">
        <f>SUM(AP36:AV36)</f>
        <v>0</v>
      </c>
      <c r="AO36" s="36">
        <f>SUM(J36:AN36)</f>
        <v>18</v>
      </c>
      <c r="AP36" s="54"/>
      <c r="AQ36" s="70"/>
      <c r="AR36" s="70"/>
      <c r="AS36" s="70"/>
      <c r="AT36" s="70"/>
      <c r="AU36" s="70"/>
      <c r="AV36" s="207"/>
      <c r="AW36" s="70"/>
    </row>
    <row r="37" spans="1:49" ht="13.5" thickBot="1">
      <c r="A37" s="32">
        <v>31</v>
      </c>
      <c r="B37" s="39">
        <f t="shared" si="0"/>
        <v>29</v>
      </c>
      <c r="C37" s="96">
        <f>AO37</f>
        <v>18</v>
      </c>
      <c r="D37" s="163" t="s">
        <v>337</v>
      </c>
      <c r="E37" s="90" t="s">
        <v>396</v>
      </c>
      <c r="F37" s="43" t="s">
        <v>9</v>
      </c>
      <c r="G37" s="133">
        <v>1997</v>
      </c>
      <c r="H37" s="34">
        <f>IF(G37&gt;2001,10,IF(G37&gt;1999,12,IF(G37&gt;1997,14,IF(G37&gt;1995,16,0))))</f>
        <v>16</v>
      </c>
      <c r="I37" s="42"/>
      <c r="J37" s="150"/>
      <c r="K37" s="177"/>
      <c r="L37" s="64"/>
      <c r="M37" s="64"/>
      <c r="N37" s="178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6"/>
      <c r="AD37" s="66"/>
      <c r="AE37" s="242"/>
      <c r="AF37" s="242"/>
      <c r="AG37" s="320"/>
      <c r="AH37" s="320"/>
      <c r="AI37" s="320"/>
      <c r="AJ37" s="320">
        <v>18</v>
      </c>
      <c r="AK37" s="286"/>
      <c r="AL37" s="286"/>
      <c r="AM37" s="66"/>
      <c r="AN37" s="35">
        <f>SUM(AP37:AV37)</f>
        <v>0</v>
      </c>
      <c r="AO37" s="36">
        <f>SUM(J37:AN37)</f>
        <v>18</v>
      </c>
      <c r="AP37" s="54"/>
      <c r="AQ37" s="70"/>
      <c r="AR37" s="70"/>
      <c r="AS37" s="70"/>
      <c r="AT37" s="70"/>
      <c r="AU37" s="70"/>
      <c r="AV37" s="207"/>
      <c r="AW37" s="70"/>
    </row>
    <row r="38" spans="1:49" ht="13.5" thickBot="1">
      <c r="A38" s="38">
        <v>32</v>
      </c>
      <c r="B38" s="39">
        <f t="shared" si="0"/>
        <v>32</v>
      </c>
      <c r="C38" s="96">
        <f>AO38</f>
        <v>16</v>
      </c>
      <c r="D38" s="163" t="s">
        <v>337</v>
      </c>
      <c r="E38" s="90" t="s">
        <v>372</v>
      </c>
      <c r="F38" s="43" t="s">
        <v>9</v>
      </c>
      <c r="G38" s="43">
        <v>1997</v>
      </c>
      <c r="H38" s="34">
        <f>IF(G38&gt;2001,10,IF(G38&gt;1999,12,IF(G38&gt;1997,14,IF(G38&gt;1995,16,0))))</f>
        <v>16</v>
      </c>
      <c r="I38" s="42"/>
      <c r="J38" s="150"/>
      <c r="K38" s="177"/>
      <c r="L38" s="64"/>
      <c r="M38" s="64"/>
      <c r="N38" s="178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>
        <v>16</v>
      </c>
      <c r="AC38" s="66"/>
      <c r="AD38" s="66"/>
      <c r="AE38" s="242"/>
      <c r="AF38" s="242"/>
      <c r="AG38" s="320"/>
      <c r="AH38" s="320"/>
      <c r="AI38" s="320"/>
      <c r="AJ38" s="320"/>
      <c r="AK38" s="286"/>
      <c r="AL38" s="286"/>
      <c r="AM38" s="66"/>
      <c r="AN38" s="35">
        <f>SUM(AP38:AV38)</f>
        <v>0</v>
      </c>
      <c r="AO38" s="36">
        <f>SUM(J38:AN38)</f>
        <v>16</v>
      </c>
      <c r="AP38" s="37"/>
      <c r="AQ38" s="70"/>
      <c r="AR38" s="70"/>
      <c r="AS38" s="69"/>
      <c r="AT38" s="69"/>
      <c r="AU38" s="70"/>
      <c r="AV38" s="207"/>
      <c r="AW38" s="70"/>
    </row>
    <row r="39" spans="1:49" ht="13.5" thickBot="1">
      <c r="A39" s="32">
        <v>33</v>
      </c>
      <c r="B39" s="39">
        <f t="shared" si="0"/>
        <v>33</v>
      </c>
      <c r="C39" s="96">
        <f>AO39</f>
        <v>15</v>
      </c>
      <c r="D39" s="163" t="s">
        <v>337</v>
      </c>
      <c r="E39" s="89" t="s">
        <v>198</v>
      </c>
      <c r="F39" s="40" t="s">
        <v>9</v>
      </c>
      <c r="G39" s="40">
        <v>1999</v>
      </c>
      <c r="H39" s="34">
        <f>IF(G39&gt;2001,10,IF(G39&gt;1999,12,IF(G39&gt;1997,14,IF(G39&gt;1995,16,0))))</f>
        <v>14</v>
      </c>
      <c r="I39" s="42"/>
      <c r="J39" s="150"/>
      <c r="K39" s="177"/>
      <c r="L39" s="64"/>
      <c r="M39" s="64"/>
      <c r="N39" s="178"/>
      <c r="O39" s="64"/>
      <c r="P39" s="64"/>
      <c r="Q39" s="64"/>
      <c r="R39" s="64"/>
      <c r="S39" s="64"/>
      <c r="T39" s="64">
        <v>11</v>
      </c>
      <c r="U39" s="64"/>
      <c r="V39" s="64"/>
      <c r="W39" s="64"/>
      <c r="X39" s="64"/>
      <c r="Y39" s="64"/>
      <c r="Z39" s="64"/>
      <c r="AA39" s="64"/>
      <c r="AB39" s="64"/>
      <c r="AC39" s="66"/>
      <c r="AD39" s="66"/>
      <c r="AE39" s="242"/>
      <c r="AF39" s="242">
        <v>4</v>
      </c>
      <c r="AG39" s="320"/>
      <c r="AH39" s="320"/>
      <c r="AI39" s="320"/>
      <c r="AJ39" s="320"/>
      <c r="AK39" s="286"/>
      <c r="AL39" s="286"/>
      <c r="AM39" s="66"/>
      <c r="AN39" s="35">
        <f>SUM(AP39:AW39)</f>
        <v>0</v>
      </c>
      <c r="AO39" s="36">
        <f>SUM(J39:AN39)</f>
        <v>15</v>
      </c>
      <c r="AP39" s="54"/>
      <c r="AQ39" s="70"/>
      <c r="AR39" s="70"/>
      <c r="AS39" s="70"/>
      <c r="AT39" s="70"/>
      <c r="AU39" s="70"/>
      <c r="AV39" s="207"/>
      <c r="AW39" s="265"/>
    </row>
    <row r="40" spans="1:49" ht="13.5" thickBot="1">
      <c r="A40" s="32">
        <v>34</v>
      </c>
      <c r="B40" s="39">
        <f t="shared" si="0"/>
        <v>33</v>
      </c>
      <c r="C40" s="96">
        <f>AO40</f>
        <v>15</v>
      </c>
      <c r="D40" s="163" t="s">
        <v>337</v>
      </c>
      <c r="E40" s="90" t="s">
        <v>282</v>
      </c>
      <c r="F40" s="43" t="s">
        <v>9</v>
      </c>
      <c r="G40" s="43">
        <v>1998</v>
      </c>
      <c r="H40" s="34">
        <f>IF(G40&gt;2001,10,IF(G40&gt;1999,12,IF(G40&gt;1997,14,IF(G40&gt;1995,16,0))))</f>
        <v>14</v>
      </c>
      <c r="I40" s="42"/>
      <c r="J40" s="150"/>
      <c r="K40" s="177"/>
      <c r="L40" s="64"/>
      <c r="M40" s="64">
        <v>8</v>
      </c>
      <c r="N40" s="178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>
        <v>7</v>
      </c>
      <c r="AB40" s="64"/>
      <c r="AC40" s="66"/>
      <c r="AD40" s="66"/>
      <c r="AE40" s="242"/>
      <c r="AF40" s="242"/>
      <c r="AG40" s="320"/>
      <c r="AH40" s="320"/>
      <c r="AI40" s="320"/>
      <c r="AJ40" s="320"/>
      <c r="AK40" s="286"/>
      <c r="AL40" s="286"/>
      <c r="AM40" s="66"/>
      <c r="AN40" s="35">
        <f>SUM(AP40:AW40)</f>
        <v>0</v>
      </c>
      <c r="AO40" s="36">
        <f>SUM(J40:AN40)</f>
        <v>15</v>
      </c>
      <c r="AP40" s="54"/>
      <c r="AQ40" s="69"/>
      <c r="AR40" s="69"/>
      <c r="AS40" s="70"/>
      <c r="AT40" s="70"/>
      <c r="AU40" s="69"/>
      <c r="AV40" s="247"/>
      <c r="AW40" s="267"/>
    </row>
    <row r="41" spans="1:49" ht="13.5" thickBot="1">
      <c r="A41" s="38">
        <v>35</v>
      </c>
      <c r="B41" s="39">
        <f t="shared" si="0"/>
        <v>33</v>
      </c>
      <c r="C41" s="96">
        <f>AO41</f>
        <v>15</v>
      </c>
      <c r="D41" s="163" t="s">
        <v>337</v>
      </c>
      <c r="E41" s="89" t="s">
        <v>280</v>
      </c>
      <c r="F41" s="40" t="s">
        <v>9</v>
      </c>
      <c r="G41" s="40">
        <v>1998</v>
      </c>
      <c r="H41" s="34">
        <f>IF(G41&gt;2001,10,IF(G41&gt;1999,12,IF(G41&gt;1997,14,IF(G41&gt;1995,16,0))))</f>
        <v>14</v>
      </c>
      <c r="I41" s="42"/>
      <c r="J41" s="150"/>
      <c r="K41" s="177"/>
      <c r="L41" s="64"/>
      <c r="M41" s="64">
        <v>12</v>
      </c>
      <c r="N41" s="17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6"/>
      <c r="AD41" s="66"/>
      <c r="AE41" s="242"/>
      <c r="AF41" s="242"/>
      <c r="AG41" s="320"/>
      <c r="AH41" s="320"/>
      <c r="AI41" s="320"/>
      <c r="AJ41" s="320"/>
      <c r="AK41" s="286"/>
      <c r="AL41" s="286"/>
      <c r="AM41" s="66"/>
      <c r="AN41" s="35">
        <f>SUM(AP41:AW41)</f>
        <v>3</v>
      </c>
      <c r="AO41" s="36">
        <f>SUM(J41:AN41)</f>
        <v>15</v>
      </c>
      <c r="AP41" s="54"/>
      <c r="AQ41" s="69"/>
      <c r="AR41" s="69"/>
      <c r="AS41" s="70">
        <v>3</v>
      </c>
      <c r="AT41" s="70"/>
      <c r="AU41" s="69"/>
      <c r="AV41" s="207"/>
      <c r="AW41" s="265"/>
    </row>
    <row r="42" spans="1:49" ht="13.5" thickBot="1">
      <c r="A42" s="32">
        <v>36</v>
      </c>
      <c r="B42" s="39">
        <f t="shared" si="0"/>
        <v>36</v>
      </c>
      <c r="C42" s="96">
        <f>AO42</f>
        <v>14</v>
      </c>
      <c r="D42" s="163" t="s">
        <v>337</v>
      </c>
      <c r="E42" s="90" t="s">
        <v>174</v>
      </c>
      <c r="F42" s="43" t="s">
        <v>9</v>
      </c>
      <c r="G42" s="43">
        <v>2001</v>
      </c>
      <c r="H42" s="34">
        <f>IF(G42&gt;2001,10,IF(G42&gt;1999,12,IF(G42&gt;1997,14,IF(G42&gt;1995,16,0))))</f>
        <v>12</v>
      </c>
      <c r="I42" s="42"/>
      <c r="J42" s="150"/>
      <c r="K42" s="177"/>
      <c r="L42" s="64">
        <v>9</v>
      </c>
      <c r="M42" s="64"/>
      <c r="N42" s="178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>
        <v>5</v>
      </c>
      <c r="AA42" s="64"/>
      <c r="AB42" s="64"/>
      <c r="AC42" s="66"/>
      <c r="AD42" s="66"/>
      <c r="AE42" s="242"/>
      <c r="AF42" s="242"/>
      <c r="AG42" s="320"/>
      <c r="AH42" s="320"/>
      <c r="AI42" s="320"/>
      <c r="AJ42" s="320"/>
      <c r="AK42" s="286"/>
      <c r="AL42" s="286"/>
      <c r="AM42" s="66"/>
      <c r="AN42" s="35">
        <f>SUM(AP42:AV42)</f>
        <v>0</v>
      </c>
      <c r="AO42" s="36">
        <f>SUM(J42:AN42)</f>
        <v>14</v>
      </c>
      <c r="AP42" s="37"/>
      <c r="AQ42" s="70"/>
      <c r="AR42" s="70"/>
      <c r="AS42" s="70"/>
      <c r="AT42" s="70"/>
      <c r="AU42" s="70"/>
      <c r="AV42" s="207"/>
      <c r="AW42" s="70"/>
    </row>
    <row r="43" spans="1:49" ht="13.5" thickBot="1">
      <c r="A43" s="32">
        <v>37</v>
      </c>
      <c r="B43" s="39">
        <f t="shared" si="0"/>
        <v>37</v>
      </c>
      <c r="C43" s="96">
        <f>AO43</f>
        <v>12</v>
      </c>
      <c r="D43" s="163" t="s">
        <v>337</v>
      </c>
      <c r="E43" s="90" t="s">
        <v>190</v>
      </c>
      <c r="F43" s="43" t="s">
        <v>9</v>
      </c>
      <c r="G43" s="43">
        <v>2003</v>
      </c>
      <c r="H43" s="34">
        <f>IF(G43&gt;2001,10,IF(G43&gt;1999,12,IF(G43&gt;1997,14,IF(G43&gt;1995,16,0))))</f>
        <v>10</v>
      </c>
      <c r="I43" s="61"/>
      <c r="J43" s="152"/>
      <c r="K43" s="190">
        <v>5</v>
      </c>
      <c r="L43" s="191"/>
      <c r="M43" s="191"/>
      <c r="N43" s="192"/>
      <c r="O43" s="64"/>
      <c r="P43" s="64"/>
      <c r="Q43" s="64"/>
      <c r="R43" s="64">
        <v>3</v>
      </c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6"/>
      <c r="AD43" s="66"/>
      <c r="AE43" s="242"/>
      <c r="AF43" s="242"/>
      <c r="AG43" s="320"/>
      <c r="AH43" s="320"/>
      <c r="AI43" s="320"/>
      <c r="AJ43" s="320"/>
      <c r="AK43" s="286">
        <v>4</v>
      </c>
      <c r="AL43" s="286"/>
      <c r="AM43" s="66"/>
      <c r="AN43" s="35">
        <f>SUM(AP43:AV43)</f>
        <v>0</v>
      </c>
      <c r="AO43" s="36">
        <f>SUM(J43:AN43)</f>
        <v>12</v>
      </c>
      <c r="AP43" s="37"/>
      <c r="AQ43" s="70"/>
      <c r="AR43" s="70"/>
      <c r="AS43" s="70"/>
      <c r="AT43" s="70"/>
      <c r="AU43" s="70"/>
      <c r="AV43" s="207"/>
      <c r="AW43" s="70"/>
    </row>
    <row r="44" spans="1:49" ht="13.5" thickBot="1">
      <c r="A44" s="38">
        <v>38</v>
      </c>
      <c r="B44" s="39">
        <f t="shared" si="0"/>
        <v>38</v>
      </c>
      <c r="C44" s="96">
        <f>AO44</f>
        <v>11</v>
      </c>
      <c r="D44" s="163" t="s">
        <v>337</v>
      </c>
      <c r="E44" s="90" t="s">
        <v>204</v>
      </c>
      <c r="F44" s="43" t="s">
        <v>9</v>
      </c>
      <c r="G44" s="43">
        <v>1997</v>
      </c>
      <c r="H44" s="34">
        <f>IF(G44&gt;2001,10,IF(G44&gt;1999,12,IF(G44&gt;1997,14,IF(G44&gt;1995,16,0))))</f>
        <v>16</v>
      </c>
      <c r="I44" s="42"/>
      <c r="J44" s="150"/>
      <c r="K44" s="177"/>
      <c r="L44" s="64"/>
      <c r="M44" s="64"/>
      <c r="N44" s="178">
        <v>11</v>
      </c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6"/>
      <c r="AD44" s="66"/>
      <c r="AE44" s="242"/>
      <c r="AF44" s="242"/>
      <c r="AG44" s="320"/>
      <c r="AH44" s="320"/>
      <c r="AI44" s="320"/>
      <c r="AJ44" s="320"/>
      <c r="AK44" s="286"/>
      <c r="AL44" s="286"/>
      <c r="AM44" s="66"/>
      <c r="AN44" s="35">
        <f>SUM(AP44:AV44)</f>
        <v>0</v>
      </c>
      <c r="AO44" s="36">
        <f>SUM(J44:AN44)</f>
        <v>11</v>
      </c>
      <c r="AP44" s="37"/>
      <c r="AQ44" s="70"/>
      <c r="AR44" s="70"/>
      <c r="AS44" s="70"/>
      <c r="AT44" s="70"/>
      <c r="AU44" s="70"/>
      <c r="AV44" s="207"/>
      <c r="AW44" s="70"/>
    </row>
    <row r="45" spans="1:49" ht="13.5" thickBot="1">
      <c r="A45" s="32">
        <v>39</v>
      </c>
      <c r="B45" s="39">
        <f t="shared" si="0"/>
        <v>38</v>
      </c>
      <c r="C45" s="96">
        <f>AO45</f>
        <v>11</v>
      </c>
      <c r="D45" s="163" t="s">
        <v>337</v>
      </c>
      <c r="E45" s="90" t="s">
        <v>212</v>
      </c>
      <c r="F45" s="43" t="s">
        <v>9</v>
      </c>
      <c r="G45" s="43">
        <v>2001</v>
      </c>
      <c r="H45" s="34">
        <f>IF(G45&gt;2001,10,IF(G45&gt;1999,12,IF(G45&gt;1997,14,IF(G45&gt;1995,16,0))))</f>
        <v>12</v>
      </c>
      <c r="I45" s="42"/>
      <c r="J45" s="150"/>
      <c r="K45" s="177"/>
      <c r="L45" s="64"/>
      <c r="M45" s="64"/>
      <c r="N45" s="178"/>
      <c r="O45" s="64"/>
      <c r="P45" s="64"/>
      <c r="Q45" s="64"/>
      <c r="R45" s="64"/>
      <c r="S45" s="64">
        <v>7</v>
      </c>
      <c r="T45" s="64"/>
      <c r="U45" s="64"/>
      <c r="V45" s="64"/>
      <c r="W45" s="64"/>
      <c r="X45" s="64"/>
      <c r="Y45" s="64"/>
      <c r="Z45" s="64">
        <v>4</v>
      </c>
      <c r="AA45" s="64"/>
      <c r="AB45" s="64"/>
      <c r="AC45" s="66"/>
      <c r="AD45" s="66"/>
      <c r="AE45" s="242"/>
      <c r="AF45" s="242"/>
      <c r="AG45" s="320"/>
      <c r="AH45" s="320"/>
      <c r="AI45" s="320"/>
      <c r="AJ45" s="320"/>
      <c r="AK45" s="286"/>
      <c r="AL45" s="286"/>
      <c r="AM45" s="66"/>
      <c r="AN45" s="35">
        <f>SUM(AP45:AV45)</f>
        <v>0</v>
      </c>
      <c r="AO45" s="36">
        <f>SUM(J45:AN45)</f>
        <v>11</v>
      </c>
      <c r="AP45" s="37"/>
      <c r="AQ45" s="70"/>
      <c r="AR45" s="70"/>
      <c r="AS45" s="70"/>
      <c r="AT45" s="70"/>
      <c r="AU45" s="70"/>
      <c r="AV45" s="247"/>
      <c r="AW45" s="69"/>
    </row>
    <row r="46" spans="1:49" ht="13.5" thickBot="1">
      <c r="A46" s="32">
        <v>40</v>
      </c>
      <c r="B46" s="39">
        <f t="shared" si="0"/>
        <v>38</v>
      </c>
      <c r="C46" s="96">
        <f>AO46</f>
        <v>11</v>
      </c>
      <c r="D46" s="163" t="s">
        <v>337</v>
      </c>
      <c r="E46" s="89" t="s">
        <v>200</v>
      </c>
      <c r="F46" s="40" t="s">
        <v>9</v>
      </c>
      <c r="G46" s="43">
        <v>1998</v>
      </c>
      <c r="H46" s="34">
        <f>IF(G46&gt;2001,10,IF(G46&gt;1999,12,IF(G46&gt;1997,14,IF(G46&gt;1995,16,0))))</f>
        <v>14</v>
      </c>
      <c r="I46" s="42"/>
      <c r="J46" s="150"/>
      <c r="K46" s="177"/>
      <c r="L46" s="64"/>
      <c r="M46" s="64"/>
      <c r="N46" s="178"/>
      <c r="O46" s="64"/>
      <c r="P46" s="64"/>
      <c r="Q46" s="64"/>
      <c r="R46" s="64"/>
      <c r="S46" s="64"/>
      <c r="T46" s="64">
        <v>11</v>
      </c>
      <c r="U46" s="64"/>
      <c r="V46" s="64"/>
      <c r="W46" s="64"/>
      <c r="X46" s="64"/>
      <c r="Y46" s="64"/>
      <c r="Z46" s="64"/>
      <c r="AA46" s="64"/>
      <c r="AB46" s="64"/>
      <c r="AC46" s="66"/>
      <c r="AD46" s="66"/>
      <c r="AE46" s="242"/>
      <c r="AF46" s="242"/>
      <c r="AG46" s="320"/>
      <c r="AH46" s="320"/>
      <c r="AI46" s="320"/>
      <c r="AJ46" s="320"/>
      <c r="AK46" s="286"/>
      <c r="AL46" s="286"/>
      <c r="AM46" s="66"/>
      <c r="AN46" s="35">
        <f>SUM(AP46:AW46)</f>
        <v>0</v>
      </c>
      <c r="AO46" s="36">
        <f>SUM(J46:AN46)</f>
        <v>11</v>
      </c>
      <c r="AP46" s="54"/>
      <c r="AQ46" s="70"/>
      <c r="AR46" s="70"/>
      <c r="AS46" s="70"/>
      <c r="AT46" s="70"/>
      <c r="AU46" s="70"/>
      <c r="AV46" s="207"/>
      <c r="AW46" s="265"/>
    </row>
    <row r="47" spans="1:49" ht="13.5" thickBot="1">
      <c r="A47" s="38">
        <v>41</v>
      </c>
      <c r="B47" s="39">
        <f t="shared" si="0"/>
        <v>41</v>
      </c>
      <c r="C47" s="96">
        <f>AO47</f>
        <v>10</v>
      </c>
      <c r="D47" s="163" t="s">
        <v>337</v>
      </c>
      <c r="E47" s="90" t="s">
        <v>370</v>
      </c>
      <c r="F47" s="99" t="s">
        <v>9</v>
      </c>
      <c r="G47" s="43">
        <v>1997</v>
      </c>
      <c r="H47" s="34">
        <f>IF(G47&gt;2001,10,IF(G47&gt;1999,12,IF(G47&gt;1997,14,IF(G47&gt;1995,16,0))))</f>
        <v>16</v>
      </c>
      <c r="I47" s="42"/>
      <c r="J47" s="150"/>
      <c r="K47" s="177"/>
      <c r="L47" s="64"/>
      <c r="M47" s="64"/>
      <c r="N47" s="17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>
        <v>10</v>
      </c>
      <c r="AC47" s="66"/>
      <c r="AD47" s="66"/>
      <c r="AE47" s="242"/>
      <c r="AF47" s="242"/>
      <c r="AG47" s="320"/>
      <c r="AH47" s="320"/>
      <c r="AI47" s="320"/>
      <c r="AJ47" s="320"/>
      <c r="AK47" s="286"/>
      <c r="AL47" s="286"/>
      <c r="AM47" s="66"/>
      <c r="AN47" s="35">
        <f>SUM(AP47:AV47)</f>
        <v>0</v>
      </c>
      <c r="AO47" s="36">
        <f>SUM(J47:AN47)</f>
        <v>10</v>
      </c>
      <c r="AP47" s="54"/>
      <c r="AQ47" s="69"/>
      <c r="AR47" s="69"/>
      <c r="AS47" s="69"/>
      <c r="AT47" s="69"/>
      <c r="AU47" s="69"/>
      <c r="AV47" s="207"/>
      <c r="AW47" s="70"/>
    </row>
    <row r="48" spans="1:49" ht="13.5" thickBot="1">
      <c r="A48" s="32">
        <v>42</v>
      </c>
      <c r="B48" s="39">
        <f t="shared" si="0"/>
        <v>42</v>
      </c>
      <c r="C48" s="96">
        <f>AO48</f>
        <v>9</v>
      </c>
      <c r="D48" s="163" t="s">
        <v>337</v>
      </c>
      <c r="E48" s="90" t="s">
        <v>356</v>
      </c>
      <c r="F48" s="43" t="s">
        <v>9</v>
      </c>
      <c r="G48" s="69">
        <v>2001</v>
      </c>
      <c r="H48" s="34">
        <f>IF(G48&gt;2001,10,IF(G48&gt;1999,12,IF(G48&gt;1997,14,IF(G48&gt;1995,16,0))))</f>
        <v>12</v>
      </c>
      <c r="I48" s="42"/>
      <c r="J48" s="150"/>
      <c r="K48" s="177"/>
      <c r="L48" s="64"/>
      <c r="M48" s="64"/>
      <c r="N48" s="178"/>
      <c r="O48" s="64"/>
      <c r="P48" s="64"/>
      <c r="Q48" s="64"/>
      <c r="R48" s="64"/>
      <c r="S48" s="64">
        <v>5</v>
      </c>
      <c r="T48" s="64"/>
      <c r="U48" s="64"/>
      <c r="V48" s="64"/>
      <c r="W48" s="64"/>
      <c r="X48" s="64"/>
      <c r="Y48" s="64"/>
      <c r="Z48" s="64">
        <v>4</v>
      </c>
      <c r="AA48" s="64"/>
      <c r="AB48" s="64"/>
      <c r="AC48" s="66"/>
      <c r="AD48" s="66"/>
      <c r="AE48" s="242"/>
      <c r="AF48" s="242"/>
      <c r="AG48" s="320"/>
      <c r="AH48" s="320"/>
      <c r="AI48" s="320"/>
      <c r="AJ48" s="320"/>
      <c r="AK48" s="286"/>
      <c r="AL48" s="286"/>
      <c r="AM48" s="66"/>
      <c r="AN48" s="35">
        <f>SUM(AP48:AV48)</f>
        <v>0</v>
      </c>
      <c r="AO48" s="36">
        <f>SUM(J48:AN48)</f>
        <v>9</v>
      </c>
      <c r="AP48" s="55"/>
      <c r="AQ48" s="70"/>
      <c r="AR48" s="70"/>
      <c r="AS48" s="70"/>
      <c r="AT48" s="70"/>
      <c r="AU48" s="70"/>
      <c r="AV48" s="207"/>
      <c r="AW48" s="70"/>
    </row>
    <row r="49" spans="1:49" ht="13.5" thickBot="1">
      <c r="A49" s="32">
        <v>43</v>
      </c>
      <c r="B49" s="39">
        <f t="shared" si="0"/>
        <v>43</v>
      </c>
      <c r="C49" s="96">
        <f>AO49</f>
        <v>8</v>
      </c>
      <c r="D49" s="163" t="s">
        <v>337</v>
      </c>
      <c r="E49" s="90" t="s">
        <v>201</v>
      </c>
      <c r="F49" s="43" t="s">
        <v>9</v>
      </c>
      <c r="G49" s="43">
        <v>1998</v>
      </c>
      <c r="H49" s="34">
        <f>IF(G49&gt;2001,10,IF(G49&gt;1999,12,IF(G49&gt;1997,14,IF(G49&gt;1995,16,0))))</f>
        <v>14</v>
      </c>
      <c r="I49" s="42"/>
      <c r="J49" s="150"/>
      <c r="K49" s="177"/>
      <c r="L49" s="64"/>
      <c r="M49" s="64">
        <v>8</v>
      </c>
      <c r="N49" s="17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6"/>
      <c r="AD49" s="66"/>
      <c r="AE49" s="242"/>
      <c r="AF49" s="242"/>
      <c r="AG49" s="320"/>
      <c r="AH49" s="320"/>
      <c r="AI49" s="320"/>
      <c r="AJ49" s="320"/>
      <c r="AK49" s="286"/>
      <c r="AL49" s="286"/>
      <c r="AM49" s="66"/>
      <c r="AN49" s="35">
        <f>SUM(AP49:AW49)</f>
        <v>0</v>
      </c>
      <c r="AO49" s="36">
        <f>SUM(J49:AN49)</f>
        <v>8</v>
      </c>
      <c r="AP49" s="37"/>
      <c r="AQ49" s="70"/>
      <c r="AR49" s="70"/>
      <c r="AS49" s="70"/>
      <c r="AT49" s="70"/>
      <c r="AU49" s="70"/>
      <c r="AV49" s="207"/>
      <c r="AW49" s="265"/>
    </row>
    <row r="50" spans="1:49" ht="13.5" thickBot="1">
      <c r="A50" s="38">
        <v>44</v>
      </c>
      <c r="B50" s="39">
        <f t="shared" si="0"/>
        <v>44</v>
      </c>
      <c r="C50" s="96">
        <f>AO50</f>
        <v>7</v>
      </c>
      <c r="D50" s="163" t="s">
        <v>337</v>
      </c>
      <c r="E50" s="90" t="s">
        <v>276</v>
      </c>
      <c r="F50" s="43" t="s">
        <v>9</v>
      </c>
      <c r="G50" s="43">
        <v>2001</v>
      </c>
      <c r="H50" s="34">
        <f>IF(G50&gt;2001,10,IF(G50&gt;1999,12,IF(G50&gt;1997,14,IF(G50&gt;1995,16,0))))</f>
        <v>12</v>
      </c>
      <c r="I50" s="42"/>
      <c r="J50" s="150"/>
      <c r="K50" s="177"/>
      <c r="L50" s="64">
        <v>7</v>
      </c>
      <c r="M50" s="64"/>
      <c r="N50" s="17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6"/>
      <c r="AD50" s="66"/>
      <c r="AE50" s="242"/>
      <c r="AF50" s="242"/>
      <c r="AG50" s="320"/>
      <c r="AH50" s="320"/>
      <c r="AI50" s="320"/>
      <c r="AJ50" s="320"/>
      <c r="AK50" s="286"/>
      <c r="AL50" s="286"/>
      <c r="AM50" s="66"/>
      <c r="AN50" s="35">
        <f>SUM(AP50:AV50)</f>
        <v>0</v>
      </c>
      <c r="AO50" s="36">
        <f>SUM(J50:AN50)</f>
        <v>7</v>
      </c>
      <c r="AP50" s="37"/>
      <c r="AQ50" s="69"/>
      <c r="AR50" s="69"/>
      <c r="AS50" s="70"/>
      <c r="AT50" s="70"/>
      <c r="AU50" s="70"/>
      <c r="AV50" s="207"/>
      <c r="AW50" s="70"/>
    </row>
    <row r="51" spans="1:49" ht="13.5" thickBot="1">
      <c r="A51" s="32">
        <v>45</v>
      </c>
      <c r="B51" s="39">
        <f t="shared" si="0"/>
        <v>44</v>
      </c>
      <c r="C51" s="96">
        <f>AO51</f>
        <v>7</v>
      </c>
      <c r="D51" s="163" t="s">
        <v>337</v>
      </c>
      <c r="E51" s="89" t="s">
        <v>278</v>
      </c>
      <c r="F51" s="40" t="s">
        <v>9</v>
      </c>
      <c r="G51" s="40">
        <v>2003</v>
      </c>
      <c r="H51" s="34">
        <f>IF(G51&gt;2001,10,IF(G51&gt;1999,12,IF(G51&gt;1997,14,IF(G51&gt;1995,16,0))))</f>
        <v>10</v>
      </c>
      <c r="I51" s="42"/>
      <c r="J51" s="150"/>
      <c r="K51" s="177">
        <f>3+1</f>
        <v>4</v>
      </c>
      <c r="L51" s="64"/>
      <c r="M51" s="64"/>
      <c r="N51" s="17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>
        <v>3</v>
      </c>
      <c r="Z51" s="64"/>
      <c r="AA51" s="64"/>
      <c r="AB51" s="64"/>
      <c r="AC51" s="66"/>
      <c r="AD51" s="66"/>
      <c r="AE51" s="242"/>
      <c r="AF51" s="242"/>
      <c r="AG51" s="320"/>
      <c r="AH51" s="320"/>
      <c r="AI51" s="320"/>
      <c r="AJ51" s="320"/>
      <c r="AK51" s="286"/>
      <c r="AL51" s="286"/>
      <c r="AM51" s="66"/>
      <c r="AN51" s="35">
        <f>SUM(AP51:AV51)</f>
        <v>0</v>
      </c>
      <c r="AO51" s="36">
        <f>SUM(J51:AN51)</f>
        <v>7</v>
      </c>
      <c r="AP51" s="54"/>
      <c r="AQ51" s="70"/>
      <c r="AR51" s="70"/>
      <c r="AS51" s="69"/>
      <c r="AT51" s="69"/>
      <c r="AU51" s="70"/>
      <c r="AV51" s="247"/>
      <c r="AW51" s="69"/>
    </row>
    <row r="52" spans="1:49" ht="13.5" thickBot="1">
      <c r="A52" s="32">
        <v>46</v>
      </c>
      <c r="B52" s="39">
        <f t="shared" si="0"/>
        <v>46</v>
      </c>
      <c r="C52" s="96">
        <f>AO52</f>
        <v>5</v>
      </c>
      <c r="D52" s="163" t="s">
        <v>337</v>
      </c>
      <c r="E52" s="89" t="s">
        <v>216</v>
      </c>
      <c r="F52" s="40" t="s">
        <v>9</v>
      </c>
      <c r="G52" s="134">
        <v>2000</v>
      </c>
      <c r="H52" s="34">
        <f>IF(G52&gt;2001,10,IF(G52&gt;1999,12,IF(G52&gt;1997,14,IF(G52&gt;1995,16,0))))</f>
        <v>12</v>
      </c>
      <c r="I52" s="42"/>
      <c r="J52" s="150"/>
      <c r="K52" s="177"/>
      <c r="L52" s="64">
        <v>5</v>
      </c>
      <c r="M52" s="64"/>
      <c r="N52" s="17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6"/>
      <c r="AD52" s="66"/>
      <c r="AE52" s="242"/>
      <c r="AF52" s="242"/>
      <c r="AG52" s="320"/>
      <c r="AH52" s="320"/>
      <c r="AI52" s="320"/>
      <c r="AJ52" s="320"/>
      <c r="AK52" s="286"/>
      <c r="AL52" s="286"/>
      <c r="AM52" s="66"/>
      <c r="AN52" s="35">
        <f>SUM(AP52:AV52)</f>
        <v>0</v>
      </c>
      <c r="AO52" s="36">
        <f>SUM(J52:AN52)</f>
        <v>5</v>
      </c>
      <c r="AP52" s="54"/>
      <c r="AQ52" s="70"/>
      <c r="AR52" s="70"/>
      <c r="AS52" s="70"/>
      <c r="AT52" s="70"/>
      <c r="AU52" s="69"/>
      <c r="AV52" s="207"/>
      <c r="AW52" s="70"/>
    </row>
    <row r="53" spans="1:49" ht="13.5" thickBot="1">
      <c r="A53" s="38">
        <v>47</v>
      </c>
      <c r="B53" s="39">
        <f t="shared" si="0"/>
        <v>47</v>
      </c>
      <c r="C53" s="96">
        <f>AO53</f>
        <v>2</v>
      </c>
      <c r="D53" s="163" t="s">
        <v>337</v>
      </c>
      <c r="E53" s="91" t="s">
        <v>301</v>
      </c>
      <c r="F53" s="40" t="s">
        <v>9</v>
      </c>
      <c r="G53" s="43">
        <v>2003</v>
      </c>
      <c r="H53" s="34">
        <f>IF(G53&gt;2001,10,IF(G53&gt;1999,12,IF(G53&gt;1997,14,IF(G53&gt;1995,16,0))))</f>
        <v>10</v>
      </c>
      <c r="I53" s="42"/>
      <c r="J53" s="150"/>
      <c r="K53" s="177"/>
      <c r="L53" s="64"/>
      <c r="M53" s="64"/>
      <c r="N53" s="17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6"/>
      <c r="AD53" s="66"/>
      <c r="AE53" s="242"/>
      <c r="AF53" s="242"/>
      <c r="AG53" s="320"/>
      <c r="AH53" s="320"/>
      <c r="AI53" s="320"/>
      <c r="AJ53" s="320"/>
      <c r="AK53" s="286"/>
      <c r="AL53" s="286"/>
      <c r="AM53" s="66"/>
      <c r="AN53" s="35">
        <f>SUM(AP53:AV53)</f>
        <v>2</v>
      </c>
      <c r="AO53" s="36">
        <f>SUM(J53:AN53)</f>
        <v>2</v>
      </c>
      <c r="AP53" s="54"/>
      <c r="AQ53" s="70">
        <v>1</v>
      </c>
      <c r="AR53" s="70"/>
      <c r="AS53" s="70"/>
      <c r="AT53" s="70">
        <v>1</v>
      </c>
      <c r="AU53" s="70"/>
      <c r="AV53" s="207"/>
      <c r="AW53" s="70"/>
    </row>
    <row r="54" spans="1:49" ht="13.5" thickBot="1">
      <c r="A54" s="32">
        <v>48</v>
      </c>
      <c r="B54" s="39">
        <f t="shared" si="0"/>
        <v>48</v>
      </c>
      <c r="C54" s="96">
        <f>AO54</f>
        <v>1</v>
      </c>
      <c r="D54" s="163" t="s">
        <v>337</v>
      </c>
      <c r="E54" s="90" t="s">
        <v>288</v>
      </c>
      <c r="F54" s="73"/>
      <c r="G54" s="43"/>
      <c r="H54" s="34">
        <f>IF(G54&gt;2001,10,IF(G54&gt;1999,12,IF(G54&gt;1997,14,IF(G54&gt;1995,16,0))))</f>
        <v>0</v>
      </c>
      <c r="I54" s="42"/>
      <c r="J54" s="150"/>
      <c r="K54" s="177"/>
      <c r="L54" s="64"/>
      <c r="M54" s="64"/>
      <c r="N54" s="17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6"/>
      <c r="AD54" s="66"/>
      <c r="AE54" s="242"/>
      <c r="AF54" s="242"/>
      <c r="AG54" s="320"/>
      <c r="AH54" s="320"/>
      <c r="AI54" s="320"/>
      <c r="AJ54" s="320"/>
      <c r="AK54" s="286"/>
      <c r="AL54" s="286"/>
      <c r="AM54" s="66"/>
      <c r="AN54" s="35">
        <f>SUM(AP54:AV54)</f>
        <v>1</v>
      </c>
      <c r="AO54" s="36">
        <f>SUM(J54:AN54)</f>
        <v>1</v>
      </c>
      <c r="AP54" s="54"/>
      <c r="AQ54" s="70">
        <v>1</v>
      </c>
      <c r="AR54" s="70"/>
      <c r="AS54" s="70"/>
      <c r="AT54" s="70"/>
      <c r="AU54" s="70"/>
      <c r="AV54" s="247"/>
      <c r="AW54" s="69"/>
    </row>
    <row r="55" spans="1:49" ht="13.5" thickBot="1">
      <c r="A55" s="32">
        <v>49</v>
      </c>
      <c r="B55" s="39">
        <f t="shared" si="0"/>
        <v>49</v>
      </c>
      <c r="C55" s="96">
        <f>AO55</f>
        <v>0</v>
      </c>
      <c r="D55" s="163" t="s">
        <v>337</v>
      </c>
      <c r="E55" s="89" t="s">
        <v>146</v>
      </c>
      <c r="F55" s="40" t="s">
        <v>9</v>
      </c>
      <c r="G55" s="40">
        <v>1997</v>
      </c>
      <c r="H55" s="34">
        <f>IF(G55&gt;2001,10,IF(G55&gt;1999,12,IF(G55&gt;1997,14,IF(G55&gt;1995,16,0))))</f>
        <v>16</v>
      </c>
      <c r="I55" s="42"/>
      <c r="J55" s="150"/>
      <c r="K55" s="177"/>
      <c r="L55" s="64"/>
      <c r="M55" s="64"/>
      <c r="N55" s="17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6"/>
      <c r="AD55" s="66"/>
      <c r="AE55" s="242"/>
      <c r="AF55" s="242"/>
      <c r="AG55" s="320"/>
      <c r="AH55" s="320"/>
      <c r="AI55" s="320"/>
      <c r="AJ55" s="320"/>
      <c r="AK55" s="286"/>
      <c r="AL55" s="286"/>
      <c r="AM55" s="66"/>
      <c r="AN55" s="35">
        <f>SUM(AP55:AV55)</f>
        <v>0</v>
      </c>
      <c r="AO55" s="36">
        <f>SUM(J55:AN55)</f>
        <v>0</v>
      </c>
      <c r="AP55" s="54"/>
      <c r="AQ55" s="201"/>
      <c r="AR55" s="201"/>
      <c r="AS55" s="70"/>
      <c r="AT55" s="70"/>
      <c r="AU55" s="69"/>
      <c r="AV55" s="207"/>
      <c r="AW55" s="70"/>
    </row>
    <row r="56" spans="1:49" ht="13.5" thickBot="1">
      <c r="A56" s="38">
        <v>50</v>
      </c>
      <c r="B56" s="39">
        <f t="shared" si="0"/>
        <v>49</v>
      </c>
      <c r="C56" s="96">
        <f>AO56</f>
        <v>0</v>
      </c>
      <c r="D56" s="163" t="s">
        <v>337</v>
      </c>
      <c r="E56" s="89" t="s">
        <v>369</v>
      </c>
      <c r="F56" s="40" t="s">
        <v>9</v>
      </c>
      <c r="G56" s="40">
        <v>1998</v>
      </c>
      <c r="H56" s="34">
        <f>IF(G55&gt;2001,10,IF(G55&gt;1999,12,IF(G55&gt;1997,14,IF(G55&gt;1995,16,0))))</f>
        <v>16</v>
      </c>
      <c r="I56" s="42"/>
      <c r="J56" s="150"/>
      <c r="K56" s="177"/>
      <c r="L56" s="64"/>
      <c r="M56" s="64"/>
      <c r="N56" s="17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6"/>
      <c r="AD56" s="66"/>
      <c r="AE56" s="242"/>
      <c r="AF56" s="242"/>
      <c r="AG56" s="320"/>
      <c r="AH56" s="320"/>
      <c r="AI56" s="320"/>
      <c r="AJ56" s="320"/>
      <c r="AK56" s="286"/>
      <c r="AL56" s="286"/>
      <c r="AM56" s="66"/>
      <c r="AN56" s="35">
        <f>SUM(AP56:AV56)</f>
        <v>0</v>
      </c>
      <c r="AO56" s="36">
        <f>SUM(J56:AN56)</f>
        <v>0</v>
      </c>
      <c r="AP56" s="54"/>
      <c r="AQ56" s="70"/>
      <c r="AR56" s="70"/>
      <c r="AS56" s="70"/>
      <c r="AT56" s="70"/>
      <c r="AU56" s="69"/>
      <c r="AV56" s="207"/>
      <c r="AW56" s="70"/>
    </row>
    <row r="57" spans="1:49" ht="13.5" thickBot="1">
      <c r="A57" s="32">
        <v>51</v>
      </c>
      <c r="B57" s="39">
        <f t="shared" si="0"/>
        <v>49</v>
      </c>
      <c r="C57" s="96">
        <f>AO57</f>
        <v>0</v>
      </c>
      <c r="D57" s="163" t="s">
        <v>337</v>
      </c>
      <c r="E57" s="89" t="s">
        <v>371</v>
      </c>
      <c r="F57" s="40" t="s">
        <v>9</v>
      </c>
      <c r="G57" s="40">
        <v>2004</v>
      </c>
      <c r="H57" s="34">
        <f>IF(G57&gt;2001,10,IF(G57&gt;1999,12,IF(G57&gt;1997,14,IF(G57&gt;1995,16,0))))</f>
        <v>10</v>
      </c>
      <c r="I57" s="42"/>
      <c r="J57" s="150"/>
      <c r="K57" s="177"/>
      <c r="L57" s="64"/>
      <c r="M57" s="64"/>
      <c r="N57" s="178"/>
      <c r="O57" s="187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6"/>
      <c r="AD57" s="66"/>
      <c r="AE57" s="66"/>
      <c r="AF57" s="66"/>
      <c r="AG57" s="286"/>
      <c r="AH57" s="286"/>
      <c r="AI57" s="286"/>
      <c r="AJ57" s="286"/>
      <c r="AK57" s="286"/>
      <c r="AL57" s="286"/>
      <c r="AM57" s="66"/>
      <c r="AN57" s="35">
        <f>SUM(AP57:AV57)</f>
        <v>0</v>
      </c>
      <c r="AO57" s="36">
        <f>SUM(J57:AN57)</f>
        <v>0</v>
      </c>
      <c r="AP57" s="54"/>
      <c r="AQ57" s="70"/>
      <c r="AR57" s="70"/>
      <c r="AS57" s="70"/>
      <c r="AT57" s="70"/>
      <c r="AU57" s="70"/>
      <c r="AV57" s="207"/>
      <c r="AW57" s="70"/>
    </row>
    <row r="58" spans="1:49" ht="13.5" thickBot="1">
      <c r="A58" s="32">
        <v>52</v>
      </c>
      <c r="B58" s="39">
        <f t="shared" si="0"/>
        <v>49</v>
      </c>
      <c r="C58" s="96">
        <f>AO58</f>
        <v>0</v>
      </c>
      <c r="D58" s="163" t="s">
        <v>337</v>
      </c>
      <c r="E58" s="89" t="s">
        <v>373</v>
      </c>
      <c r="F58" s="40" t="s">
        <v>9</v>
      </c>
      <c r="G58" s="43">
        <v>2002</v>
      </c>
      <c r="H58" s="34">
        <f>IF(G58&gt;2001,10,IF(G58&gt;1999,12,IF(G58&gt;1997,14,IF(G58&gt;1995,16,0))))</f>
        <v>10</v>
      </c>
      <c r="I58" s="42"/>
      <c r="J58" s="150"/>
      <c r="K58" s="177"/>
      <c r="L58" s="64"/>
      <c r="M58" s="64"/>
      <c r="N58" s="17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6"/>
      <c r="AD58" s="66"/>
      <c r="AE58" s="242"/>
      <c r="AF58" s="242"/>
      <c r="AG58" s="320"/>
      <c r="AH58" s="320"/>
      <c r="AI58" s="320"/>
      <c r="AJ58" s="320"/>
      <c r="AK58" s="286"/>
      <c r="AL58" s="286"/>
      <c r="AM58" s="66"/>
      <c r="AN58" s="35">
        <f>SUM(AP58:AV58)</f>
        <v>0</v>
      </c>
      <c r="AO58" s="36">
        <f>SUM(J58:AN58)</f>
        <v>0</v>
      </c>
      <c r="AP58" s="54"/>
      <c r="AQ58" s="70"/>
      <c r="AR58" s="70"/>
      <c r="AS58" s="70"/>
      <c r="AT58" s="70"/>
      <c r="AU58" s="70"/>
      <c r="AV58" s="207"/>
      <c r="AW58" s="70"/>
    </row>
    <row r="59" spans="1:49" ht="13.5" thickBot="1">
      <c r="A59" s="38">
        <v>53</v>
      </c>
      <c r="B59" s="39">
        <f t="shared" si="0"/>
        <v>49</v>
      </c>
      <c r="C59" s="96">
        <f>AO59</f>
        <v>0</v>
      </c>
      <c r="D59" s="163" t="s">
        <v>337</v>
      </c>
      <c r="E59" s="89" t="s">
        <v>374</v>
      </c>
      <c r="F59" s="40" t="s">
        <v>9</v>
      </c>
      <c r="G59" s="43">
        <v>2202</v>
      </c>
      <c r="H59" s="34">
        <f>IF(G59&gt;2001,10,IF(G59&gt;1999,12,IF(G59&gt;1997,14,IF(G59&gt;1995,16,0))))</f>
        <v>10</v>
      </c>
      <c r="I59" s="42"/>
      <c r="J59" s="150"/>
      <c r="K59" s="177"/>
      <c r="L59" s="64"/>
      <c r="M59" s="64"/>
      <c r="N59" s="17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6"/>
      <c r="AD59" s="66"/>
      <c r="AE59" s="242"/>
      <c r="AF59" s="242"/>
      <c r="AG59" s="320"/>
      <c r="AH59" s="320"/>
      <c r="AI59" s="320"/>
      <c r="AJ59" s="320"/>
      <c r="AK59" s="286"/>
      <c r="AL59" s="286"/>
      <c r="AM59" s="66"/>
      <c r="AN59" s="35">
        <f>SUM(AP59:AV59)</f>
        <v>0</v>
      </c>
      <c r="AO59" s="36">
        <f>SUM(J59:AN59)</f>
        <v>0</v>
      </c>
      <c r="AP59" s="54"/>
      <c r="AQ59" s="70"/>
      <c r="AR59" s="70"/>
      <c r="AS59" s="70"/>
      <c r="AT59" s="70"/>
      <c r="AU59" s="70"/>
      <c r="AV59" s="207"/>
      <c r="AW59" s="70"/>
    </row>
    <row r="60" spans="1:49" ht="13.5" thickBot="1">
      <c r="A60" s="32">
        <v>54</v>
      </c>
      <c r="B60" s="39">
        <f t="shared" si="0"/>
        <v>49</v>
      </c>
      <c r="C60" s="96">
        <f>AO60</f>
        <v>0</v>
      </c>
      <c r="D60" s="163" t="s">
        <v>337</v>
      </c>
      <c r="E60" s="89" t="s">
        <v>375</v>
      </c>
      <c r="F60" s="40" t="s">
        <v>9</v>
      </c>
      <c r="G60" s="40">
        <v>2003</v>
      </c>
      <c r="H60" s="34">
        <f>IF(G60&gt;2001,10,IF(G60&gt;1999,12,IF(G60&gt;1997,14,IF(G60&gt;1995,16,0))))</f>
        <v>10</v>
      </c>
      <c r="I60" s="42"/>
      <c r="J60" s="150"/>
      <c r="K60" s="177"/>
      <c r="L60" s="64"/>
      <c r="M60" s="64"/>
      <c r="N60" s="17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6"/>
      <c r="AD60" s="66"/>
      <c r="AE60" s="242"/>
      <c r="AF60" s="242"/>
      <c r="AG60" s="320"/>
      <c r="AH60" s="320"/>
      <c r="AI60" s="320"/>
      <c r="AJ60" s="320"/>
      <c r="AK60" s="286"/>
      <c r="AL60" s="286"/>
      <c r="AM60" s="66"/>
      <c r="AN60" s="35">
        <f>SUM(AP60:AV60)</f>
        <v>0</v>
      </c>
      <c r="AO60" s="36">
        <f>SUM(J60:AN60)</f>
        <v>0</v>
      </c>
      <c r="AP60" s="54"/>
      <c r="AQ60" s="70"/>
      <c r="AR60" s="70"/>
      <c r="AS60" s="69"/>
      <c r="AT60" s="69"/>
      <c r="AU60" s="70"/>
      <c r="AV60" s="247"/>
      <c r="AW60" s="69"/>
    </row>
    <row r="61" spans="1:49" ht="13.5" thickBot="1">
      <c r="A61" s="32">
        <v>55</v>
      </c>
      <c r="B61" s="39">
        <f t="shared" si="0"/>
        <v>49</v>
      </c>
      <c r="C61" s="96">
        <f>AO61</f>
        <v>0</v>
      </c>
      <c r="D61" s="163" t="s">
        <v>337</v>
      </c>
      <c r="E61" s="89" t="s">
        <v>376</v>
      </c>
      <c r="F61" s="40" t="s">
        <v>9</v>
      </c>
      <c r="G61" s="40">
        <v>1997</v>
      </c>
      <c r="H61" s="34">
        <f>IF(G61&gt;2001,10,IF(G61&gt;1999,12,IF(G61&gt;1997,14,IF(G61&gt;1995,16,0))))</f>
        <v>16</v>
      </c>
      <c r="I61" s="42"/>
      <c r="J61" s="150"/>
      <c r="K61" s="177"/>
      <c r="L61" s="64"/>
      <c r="M61" s="64"/>
      <c r="N61" s="17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6"/>
      <c r="AD61" s="66"/>
      <c r="AE61" s="242"/>
      <c r="AF61" s="242"/>
      <c r="AG61" s="320"/>
      <c r="AH61" s="320"/>
      <c r="AI61" s="320"/>
      <c r="AJ61" s="320"/>
      <c r="AK61" s="286"/>
      <c r="AL61" s="286"/>
      <c r="AM61" s="66"/>
      <c r="AN61" s="35">
        <f>SUM(AP61:AV61)</f>
        <v>0</v>
      </c>
      <c r="AO61" s="36">
        <f>SUM(J61:AN61)</f>
        <v>0</v>
      </c>
      <c r="AP61" s="54"/>
      <c r="AQ61" s="69"/>
      <c r="AR61" s="69"/>
      <c r="AS61" s="70"/>
      <c r="AT61" s="70"/>
      <c r="AU61" s="69"/>
      <c r="AV61" s="207"/>
      <c r="AW61" s="70"/>
    </row>
    <row r="62" spans="1:49" ht="13.5" thickBot="1">
      <c r="A62" s="38">
        <v>56</v>
      </c>
      <c r="B62" s="39">
        <f t="shared" si="0"/>
        <v>56</v>
      </c>
      <c r="C62" s="96">
        <f>AO62</f>
        <v>27</v>
      </c>
      <c r="D62" s="163"/>
      <c r="E62" s="90" t="s">
        <v>188</v>
      </c>
      <c r="F62" s="43" t="s">
        <v>9</v>
      </c>
      <c r="G62" s="43">
        <v>2003</v>
      </c>
      <c r="H62" s="34">
        <f>IF(G62&gt;2001,10,IF(G62&gt;1999,12,IF(G62&gt;1997,14,IF(G62&gt;1995,16,0))))</f>
        <v>10</v>
      </c>
      <c r="I62" s="61"/>
      <c r="J62" s="152"/>
      <c r="K62" s="177">
        <v>15</v>
      </c>
      <c r="L62" s="64"/>
      <c r="M62" s="64"/>
      <c r="N62" s="178"/>
      <c r="O62" s="64"/>
      <c r="P62" s="64"/>
      <c r="Q62" s="64">
        <f>15-15</f>
        <v>0</v>
      </c>
      <c r="R62" s="64">
        <f>7-7</f>
        <v>0</v>
      </c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6"/>
      <c r="AD62" s="66"/>
      <c r="AE62" s="242"/>
      <c r="AF62" s="242"/>
      <c r="AG62" s="320">
        <v>0</v>
      </c>
      <c r="AH62" s="320"/>
      <c r="AI62" s="320"/>
      <c r="AJ62" s="320"/>
      <c r="AK62" s="286"/>
      <c r="AL62" s="286"/>
      <c r="AM62" s="66"/>
      <c r="AN62" s="35">
        <f>SUM(AP62:AV62)</f>
        <v>12</v>
      </c>
      <c r="AO62" s="36">
        <f>SUM(J62:AN62)</f>
        <v>27</v>
      </c>
      <c r="AP62" s="37"/>
      <c r="AQ62" s="70">
        <v>5</v>
      </c>
      <c r="AR62" s="70"/>
      <c r="AS62" s="70"/>
      <c r="AT62" s="70">
        <v>7</v>
      </c>
      <c r="AU62" s="70"/>
      <c r="AV62" s="207"/>
      <c r="AW62" s="70"/>
    </row>
    <row r="63" spans="1:49" ht="13.5" thickBot="1">
      <c r="A63" s="32">
        <v>57</v>
      </c>
      <c r="B63" s="39">
        <f t="shared" si="0"/>
        <v>57</v>
      </c>
      <c r="C63" s="96">
        <f>AO63</f>
        <v>26</v>
      </c>
      <c r="D63" s="163"/>
      <c r="E63" s="89" t="s">
        <v>287</v>
      </c>
      <c r="F63" s="40" t="s">
        <v>9</v>
      </c>
      <c r="G63" s="145">
        <v>1999</v>
      </c>
      <c r="H63" s="34">
        <f>IF(G63&gt;2001,10,IF(G63&gt;1999,12,IF(G63&gt;1997,14,IF(G63&gt;1995,16,0))))</f>
        <v>14</v>
      </c>
      <c r="I63" s="42"/>
      <c r="J63" s="150"/>
      <c r="K63" s="177"/>
      <c r="L63" s="64"/>
      <c r="M63" s="64"/>
      <c r="N63" s="178"/>
      <c r="O63" s="64">
        <v>18</v>
      </c>
      <c r="P63" s="64">
        <v>8</v>
      </c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6"/>
      <c r="AD63" s="66"/>
      <c r="AE63" s="242"/>
      <c r="AF63" s="242"/>
      <c r="AG63" s="320"/>
      <c r="AH63" s="320"/>
      <c r="AI63" s="320"/>
      <c r="AJ63" s="320"/>
      <c r="AK63" s="286"/>
      <c r="AL63" s="286"/>
      <c r="AM63" s="66"/>
      <c r="AN63" s="35">
        <f>SUM(AP63:AW63)</f>
        <v>0</v>
      </c>
      <c r="AO63" s="36">
        <f>SUM(J63:AN63)</f>
        <v>26</v>
      </c>
      <c r="AP63" s="54"/>
      <c r="AQ63" s="70"/>
      <c r="AR63" s="70"/>
      <c r="AS63" s="70"/>
      <c r="AT63" s="70"/>
      <c r="AU63" s="70"/>
      <c r="AV63" s="207"/>
      <c r="AW63" s="265"/>
    </row>
    <row r="64" spans="1:49" ht="13.5" thickBot="1">
      <c r="A64" s="32">
        <v>58</v>
      </c>
      <c r="B64" s="39">
        <f t="shared" si="0"/>
        <v>58</v>
      </c>
      <c r="C64" s="96">
        <f>AO64</f>
        <v>20</v>
      </c>
      <c r="D64" s="163"/>
      <c r="E64" s="89" t="s">
        <v>274</v>
      </c>
      <c r="F64" s="40" t="s">
        <v>9</v>
      </c>
      <c r="G64" s="40">
        <v>2002</v>
      </c>
      <c r="H64" s="34">
        <f>IF(G64&gt;2001,10,IF(G64&gt;1999,12,IF(G64&gt;1997,14,IF(G64&gt;1995,16,0))))</f>
        <v>10</v>
      </c>
      <c r="I64" s="42"/>
      <c r="J64" s="150"/>
      <c r="K64" s="177">
        <v>9</v>
      </c>
      <c r="L64" s="64"/>
      <c r="M64" s="64"/>
      <c r="N64" s="17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6"/>
      <c r="AD64" s="66"/>
      <c r="AE64" s="242"/>
      <c r="AF64" s="242"/>
      <c r="AG64" s="320">
        <v>0</v>
      </c>
      <c r="AH64" s="320"/>
      <c r="AI64" s="320"/>
      <c r="AJ64" s="320"/>
      <c r="AK64" s="286">
        <v>0</v>
      </c>
      <c r="AL64" s="286"/>
      <c r="AM64" s="66"/>
      <c r="AN64" s="35">
        <f>SUM(AP64:AV64)</f>
        <v>11</v>
      </c>
      <c r="AO64" s="36">
        <f>SUM(J64:AN64)</f>
        <v>20</v>
      </c>
      <c r="AP64" s="54"/>
      <c r="AQ64" s="70">
        <v>1</v>
      </c>
      <c r="AR64" s="70"/>
      <c r="AS64" s="70"/>
      <c r="AT64" s="70">
        <v>10</v>
      </c>
      <c r="AU64" s="70"/>
      <c r="AV64" s="207"/>
      <c r="AW64" s="70"/>
    </row>
    <row r="65" spans="1:49" ht="13.5" thickBot="1">
      <c r="A65" s="38">
        <v>59</v>
      </c>
      <c r="B65" s="39">
        <f t="shared" si="0"/>
        <v>59</v>
      </c>
      <c r="C65" s="96">
        <f>AO65</f>
        <v>18</v>
      </c>
      <c r="D65" s="163"/>
      <c r="E65" s="90" t="s">
        <v>175</v>
      </c>
      <c r="F65" s="43" t="s">
        <v>15</v>
      </c>
      <c r="G65" s="43">
        <v>1997</v>
      </c>
      <c r="H65" s="34">
        <f>IF(G65&gt;2001,10,IF(G65&gt;1999,12,IF(G65&gt;1997,14,IF(G65&gt;1995,16,0))))</f>
        <v>16</v>
      </c>
      <c r="I65" s="42"/>
      <c r="J65" s="150"/>
      <c r="K65" s="177"/>
      <c r="L65" s="64"/>
      <c r="M65" s="64"/>
      <c r="N65" s="178">
        <v>18</v>
      </c>
      <c r="O65" s="64"/>
      <c r="P65" s="64"/>
      <c r="Q65" s="64"/>
      <c r="R65" s="64"/>
      <c r="S65" s="64"/>
      <c r="T65" s="64"/>
      <c r="U65" s="64"/>
      <c r="V65" s="64"/>
      <c r="W65" s="64"/>
      <c r="X65" s="64">
        <f>11-11</f>
        <v>0</v>
      </c>
      <c r="Y65" s="64"/>
      <c r="Z65" s="64"/>
      <c r="AA65" s="64"/>
      <c r="AB65" s="64"/>
      <c r="AC65" s="66"/>
      <c r="AD65" s="66"/>
      <c r="AE65" s="242"/>
      <c r="AF65" s="242"/>
      <c r="AG65" s="320"/>
      <c r="AH65" s="320"/>
      <c r="AI65" s="320"/>
      <c r="AJ65" s="320"/>
      <c r="AK65" s="286"/>
      <c r="AL65" s="286"/>
      <c r="AM65" s="66"/>
      <c r="AN65" s="35">
        <f>SUM(AP65:AV65)</f>
        <v>0</v>
      </c>
      <c r="AO65" s="36">
        <f>SUM(J65:AN65)</f>
        <v>18</v>
      </c>
      <c r="AP65" s="37"/>
      <c r="AQ65" s="70"/>
      <c r="AR65" s="70"/>
      <c r="AS65" s="70"/>
      <c r="AT65" s="70"/>
      <c r="AU65" s="70"/>
      <c r="AV65" s="207"/>
      <c r="AW65" s="70"/>
    </row>
    <row r="66" spans="1:49" ht="13.5" thickBot="1">
      <c r="A66" s="32">
        <v>60</v>
      </c>
      <c r="B66" s="39">
        <f t="shared" si="0"/>
        <v>59</v>
      </c>
      <c r="C66" s="96">
        <f>AO66</f>
        <v>18</v>
      </c>
      <c r="D66" s="163"/>
      <c r="E66" s="90" t="s">
        <v>225</v>
      </c>
      <c r="F66" s="99" t="s">
        <v>23</v>
      </c>
      <c r="G66" s="43"/>
      <c r="H66" s="34">
        <f>IF(G66&gt;2001,10,IF(G66&gt;1999,12,IF(G66&gt;1997,14,IF(G66&gt;1995,16,0))))</f>
        <v>0</v>
      </c>
      <c r="I66" s="42"/>
      <c r="J66" s="150"/>
      <c r="K66" s="177"/>
      <c r="L66" s="64"/>
      <c r="M66" s="64"/>
      <c r="N66" s="17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6"/>
      <c r="AD66" s="66"/>
      <c r="AE66" s="242"/>
      <c r="AF66" s="242"/>
      <c r="AG66" s="320"/>
      <c r="AH66" s="320"/>
      <c r="AI66" s="320"/>
      <c r="AJ66" s="320"/>
      <c r="AK66" s="286"/>
      <c r="AL66" s="286"/>
      <c r="AM66" s="66">
        <v>18</v>
      </c>
      <c r="AN66" s="35">
        <f>SUM(AP66:AV66)</f>
        <v>0</v>
      </c>
      <c r="AO66" s="36">
        <f>SUM(J66:AN66)</f>
        <v>18</v>
      </c>
      <c r="AP66" s="54"/>
      <c r="AQ66" s="70"/>
      <c r="AR66" s="70"/>
      <c r="AS66" s="70"/>
      <c r="AT66" s="70"/>
      <c r="AU66" s="70"/>
      <c r="AV66" s="207"/>
      <c r="AW66" s="70"/>
    </row>
    <row r="67" spans="1:49" ht="13.5" thickBot="1">
      <c r="A67" s="32">
        <v>61</v>
      </c>
      <c r="B67" s="39">
        <f t="shared" si="0"/>
        <v>59</v>
      </c>
      <c r="C67" s="96">
        <f>AO67</f>
        <v>18</v>
      </c>
      <c r="D67" s="163"/>
      <c r="E67" s="90" t="s">
        <v>187</v>
      </c>
      <c r="F67" s="43" t="s">
        <v>9</v>
      </c>
      <c r="G67" s="43">
        <v>2001</v>
      </c>
      <c r="H67" s="34">
        <f>IF(G67&gt;2001,10,IF(G67&gt;1999,12,IF(G67&gt;1997,14,IF(G67&gt;1995,16,0))))</f>
        <v>12</v>
      </c>
      <c r="I67" s="61"/>
      <c r="J67" s="152"/>
      <c r="K67" s="177"/>
      <c r="L67" s="64">
        <v>15</v>
      </c>
      <c r="M67" s="64"/>
      <c r="N67" s="178"/>
      <c r="O67" s="187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6"/>
      <c r="AD67" s="66"/>
      <c r="AE67" s="242"/>
      <c r="AF67" s="242">
        <f>2-2</f>
        <v>0</v>
      </c>
      <c r="AG67" s="320"/>
      <c r="AH67" s="320">
        <v>0</v>
      </c>
      <c r="AI67" s="320"/>
      <c r="AJ67" s="320"/>
      <c r="AK67" s="286"/>
      <c r="AL67" s="286"/>
      <c r="AM67" s="66"/>
      <c r="AN67" s="35">
        <f>SUM(AP67:AV67)</f>
        <v>3</v>
      </c>
      <c r="AO67" s="36">
        <f>SUM(J67:AN67)</f>
        <v>18</v>
      </c>
      <c r="AP67" s="37"/>
      <c r="AQ67" s="70"/>
      <c r="AR67" s="70"/>
      <c r="AS67" s="70"/>
      <c r="AT67" s="70">
        <v>3</v>
      </c>
      <c r="AU67" s="70"/>
      <c r="AV67" s="207"/>
      <c r="AW67" s="70"/>
    </row>
    <row r="68" spans="1:49" ht="13.5" thickBot="1">
      <c r="A68" s="38">
        <v>62</v>
      </c>
      <c r="B68" s="39">
        <f t="shared" si="0"/>
        <v>62</v>
      </c>
      <c r="C68" s="96">
        <f>AO68</f>
        <v>12</v>
      </c>
      <c r="D68" s="163"/>
      <c r="E68" s="89" t="s">
        <v>281</v>
      </c>
      <c r="F68" s="40" t="s">
        <v>9</v>
      </c>
      <c r="G68" s="40">
        <v>1999</v>
      </c>
      <c r="H68" s="34">
        <f>IF(G68&gt;2001,10,IF(G68&gt;1999,12,IF(G68&gt;1997,14,IF(G68&gt;1995,16,0))))</f>
        <v>14</v>
      </c>
      <c r="I68" s="42" t="s">
        <v>144</v>
      </c>
      <c r="J68" s="150"/>
      <c r="K68" s="177"/>
      <c r="L68" s="64"/>
      <c r="M68" s="64">
        <v>12</v>
      </c>
      <c r="N68" s="17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>
        <f>11-11</f>
        <v>0</v>
      </c>
      <c r="AB68" s="64"/>
      <c r="AC68" s="66"/>
      <c r="AD68" s="66"/>
      <c r="AE68" s="242"/>
      <c r="AF68" s="242"/>
      <c r="AG68" s="320"/>
      <c r="AH68" s="320"/>
      <c r="AI68" s="320"/>
      <c r="AJ68" s="320"/>
      <c r="AK68" s="286"/>
      <c r="AL68" s="286"/>
      <c r="AM68" s="66"/>
      <c r="AN68" s="35">
        <f>SUM(AP68:AW68)</f>
        <v>0</v>
      </c>
      <c r="AO68" s="36">
        <f>SUM(J68:AN68)</f>
        <v>12</v>
      </c>
      <c r="AP68" s="54"/>
      <c r="AQ68" s="70"/>
      <c r="AR68" s="70"/>
      <c r="AS68" s="70"/>
      <c r="AT68" s="70"/>
      <c r="AU68" s="69"/>
      <c r="AV68" s="207"/>
      <c r="AW68" s="265"/>
    </row>
    <row r="69" spans="1:49" ht="13.5" thickBot="1">
      <c r="A69" s="32">
        <v>63</v>
      </c>
      <c r="B69" s="39">
        <f t="shared" si="0"/>
        <v>63</v>
      </c>
      <c r="C69" s="96">
        <f>AO69</f>
        <v>11</v>
      </c>
      <c r="D69" s="163"/>
      <c r="E69" s="90" t="s">
        <v>176</v>
      </c>
      <c r="F69" s="43" t="s">
        <v>15</v>
      </c>
      <c r="G69" s="43">
        <v>1997</v>
      </c>
      <c r="H69" s="34">
        <f>IF(G69&gt;2001,10,IF(G69&gt;1999,12,IF(G69&gt;1997,14,IF(G69&gt;1995,16,0))))</f>
        <v>16</v>
      </c>
      <c r="I69" s="42"/>
      <c r="J69" s="150"/>
      <c r="K69" s="177"/>
      <c r="L69" s="64"/>
      <c r="M69" s="64"/>
      <c r="N69" s="178">
        <v>11</v>
      </c>
      <c r="O69" s="64"/>
      <c r="P69" s="64"/>
      <c r="Q69" s="64"/>
      <c r="R69" s="64"/>
      <c r="S69" s="64"/>
      <c r="T69" s="64"/>
      <c r="U69" s="64"/>
      <c r="V69" s="64"/>
      <c r="W69" s="64"/>
      <c r="X69" s="64">
        <f>11-11</f>
        <v>0</v>
      </c>
      <c r="Y69" s="64"/>
      <c r="Z69" s="64"/>
      <c r="AA69" s="64"/>
      <c r="AB69" s="64"/>
      <c r="AC69" s="66"/>
      <c r="AD69" s="66"/>
      <c r="AE69" s="242"/>
      <c r="AF69" s="242"/>
      <c r="AG69" s="320"/>
      <c r="AH69" s="320"/>
      <c r="AI69" s="320"/>
      <c r="AJ69" s="320"/>
      <c r="AK69" s="286"/>
      <c r="AL69" s="286"/>
      <c r="AM69" s="66"/>
      <c r="AN69" s="35">
        <f>SUM(AP69:AV69)</f>
        <v>0</v>
      </c>
      <c r="AO69" s="36">
        <f>SUM(J69:AN69)</f>
        <v>11</v>
      </c>
      <c r="AP69" s="37"/>
      <c r="AQ69" s="70"/>
      <c r="AR69" s="70"/>
      <c r="AS69" s="70"/>
      <c r="AT69" s="70"/>
      <c r="AU69" s="70"/>
      <c r="AV69" s="207"/>
      <c r="AW69" s="70"/>
    </row>
    <row r="70" spans="1:49" ht="13.5" thickBot="1">
      <c r="A70" s="32">
        <v>64</v>
      </c>
      <c r="B70" s="39">
        <f t="shared" si="0"/>
        <v>63</v>
      </c>
      <c r="C70" s="96">
        <f>AO70</f>
        <v>11</v>
      </c>
      <c r="D70" s="163"/>
      <c r="E70" s="89" t="s">
        <v>283</v>
      </c>
      <c r="F70" s="40" t="s">
        <v>9</v>
      </c>
      <c r="G70" s="40">
        <v>1996</v>
      </c>
      <c r="H70" s="34">
        <f>IF(G70&gt;2001,10,IF(G70&gt;1999,12,IF(G70&gt;1997,14,IF(G70&gt;1995,16,0))))</f>
        <v>16</v>
      </c>
      <c r="I70" s="42"/>
      <c r="J70" s="150"/>
      <c r="K70" s="177"/>
      <c r="L70" s="64"/>
      <c r="M70" s="64"/>
      <c r="N70" s="178">
        <v>11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6"/>
      <c r="AD70" s="66"/>
      <c r="AE70" s="242"/>
      <c r="AF70" s="242"/>
      <c r="AG70" s="320"/>
      <c r="AH70" s="320"/>
      <c r="AI70" s="320"/>
      <c r="AJ70" s="320"/>
      <c r="AK70" s="286"/>
      <c r="AL70" s="286"/>
      <c r="AM70" s="66"/>
      <c r="AN70" s="35">
        <f>SUM(AP70:AV70)</f>
        <v>0</v>
      </c>
      <c r="AO70" s="36">
        <f>SUM(J70:AN70)</f>
        <v>11</v>
      </c>
      <c r="AP70" s="54"/>
      <c r="AQ70" s="70"/>
      <c r="AR70" s="70"/>
      <c r="AS70" s="70"/>
      <c r="AT70" s="70"/>
      <c r="AU70" s="70"/>
      <c r="AV70" s="207"/>
      <c r="AW70" s="70"/>
    </row>
    <row r="71" spans="1:49" ht="13.5" thickBot="1">
      <c r="A71" s="38">
        <v>65</v>
      </c>
      <c r="B71" s="39">
        <f t="shared" si="0"/>
        <v>65</v>
      </c>
      <c r="C71" s="96">
        <f>AO71</f>
        <v>8</v>
      </c>
      <c r="D71" s="163"/>
      <c r="E71" s="89" t="s">
        <v>135</v>
      </c>
      <c r="F71" s="40" t="s">
        <v>13</v>
      </c>
      <c r="G71" s="43">
        <v>1999</v>
      </c>
      <c r="H71" s="34">
        <f>IF(G71&gt;2001,10,IF(G71&gt;1999,12,IF(G71&gt;1997,14,IF(G71&gt;1995,16,0))))</f>
        <v>14</v>
      </c>
      <c r="I71" s="42"/>
      <c r="J71" s="150"/>
      <c r="K71" s="177"/>
      <c r="L71" s="64"/>
      <c r="M71" s="64">
        <v>8</v>
      </c>
      <c r="N71" s="17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6"/>
      <c r="AD71" s="66"/>
      <c r="AE71" s="242"/>
      <c r="AF71" s="242"/>
      <c r="AG71" s="320"/>
      <c r="AH71" s="320"/>
      <c r="AI71" s="320"/>
      <c r="AJ71" s="320"/>
      <c r="AK71" s="286"/>
      <c r="AL71" s="286"/>
      <c r="AM71" s="66"/>
      <c r="AN71" s="35">
        <f>SUM(AP71:AW71)</f>
        <v>0</v>
      </c>
      <c r="AO71" s="36">
        <f>SUM(J71:AN71)</f>
        <v>8</v>
      </c>
      <c r="AP71" s="54"/>
      <c r="AQ71" s="70"/>
      <c r="AR71" s="70"/>
      <c r="AS71" s="70"/>
      <c r="AT71" s="70"/>
      <c r="AU71" s="70"/>
      <c r="AV71" s="207"/>
      <c r="AW71" s="265"/>
    </row>
    <row r="72" spans="1:49" ht="13.5" thickBot="1">
      <c r="A72" s="32">
        <v>66</v>
      </c>
      <c r="B72" s="39">
        <f t="shared" si="0"/>
        <v>66</v>
      </c>
      <c r="C72" s="96">
        <f>AO72</f>
        <v>7</v>
      </c>
      <c r="D72" s="163"/>
      <c r="E72" s="90" t="s">
        <v>172</v>
      </c>
      <c r="F72" s="43" t="s">
        <v>19</v>
      </c>
      <c r="G72" s="43">
        <v>2003</v>
      </c>
      <c r="H72" s="34">
        <f>IF(G72&gt;2001,10,IF(G72&gt;1999,12,IF(G72&gt;1997,14,IF(G72&gt;1995,16,0))))</f>
        <v>10</v>
      </c>
      <c r="I72" s="42"/>
      <c r="J72" s="150"/>
      <c r="K72" s="177">
        <v>7</v>
      </c>
      <c r="L72" s="64"/>
      <c r="M72" s="64"/>
      <c r="N72" s="178"/>
      <c r="O72" s="64"/>
      <c r="P72" s="64"/>
      <c r="Q72" s="64"/>
      <c r="R72" s="64"/>
      <c r="S72" s="64"/>
      <c r="T72" s="64"/>
      <c r="U72" s="64"/>
      <c r="V72" s="64">
        <f>11-11</f>
        <v>0</v>
      </c>
      <c r="W72" s="64"/>
      <c r="X72" s="64"/>
      <c r="Y72" s="64">
        <f>7-7</f>
        <v>0</v>
      </c>
      <c r="Z72" s="64"/>
      <c r="AA72" s="64"/>
      <c r="AB72" s="64"/>
      <c r="AC72" s="66"/>
      <c r="AD72" s="66"/>
      <c r="AE72" s="242"/>
      <c r="AF72" s="242"/>
      <c r="AG72" s="320">
        <v>0</v>
      </c>
      <c r="AH72" s="320"/>
      <c r="AI72" s="320"/>
      <c r="AJ72" s="320"/>
      <c r="AK72" s="286"/>
      <c r="AL72" s="286"/>
      <c r="AM72" s="66"/>
      <c r="AN72" s="35">
        <f>SUM(AP72:AV72)</f>
        <v>0</v>
      </c>
      <c r="AO72" s="36">
        <f>SUM(J72:AN72)</f>
        <v>7</v>
      </c>
      <c r="AP72" s="37"/>
      <c r="AQ72" s="70"/>
      <c r="AR72" s="70"/>
      <c r="AS72" s="70"/>
      <c r="AT72" s="70"/>
      <c r="AU72" s="70"/>
      <c r="AV72" s="207"/>
      <c r="AW72" s="70"/>
    </row>
    <row r="73" spans="1:49" ht="13.5" thickBot="1">
      <c r="A73" s="32">
        <v>67</v>
      </c>
      <c r="B73" s="39">
        <f t="shared" si="0"/>
        <v>67</v>
      </c>
      <c r="C73" s="96">
        <f>AO73</f>
        <v>5</v>
      </c>
      <c r="D73" s="163"/>
      <c r="E73" s="90" t="s">
        <v>173</v>
      </c>
      <c r="F73" s="43" t="s">
        <v>19</v>
      </c>
      <c r="G73" s="43">
        <v>2003</v>
      </c>
      <c r="H73" s="34">
        <f>IF(G73&gt;2001,10,IF(G73&gt;1999,12,IF(G73&gt;1997,14,IF(G73&gt;1995,16,0))))</f>
        <v>10</v>
      </c>
      <c r="I73" s="42"/>
      <c r="J73" s="150"/>
      <c r="K73" s="177">
        <v>5</v>
      </c>
      <c r="L73" s="64"/>
      <c r="M73" s="64"/>
      <c r="N73" s="178"/>
      <c r="O73" s="64"/>
      <c r="P73" s="64"/>
      <c r="Q73" s="64"/>
      <c r="R73" s="64"/>
      <c r="S73" s="64"/>
      <c r="T73" s="64"/>
      <c r="U73" s="64"/>
      <c r="V73" s="64">
        <f>3+1-4</f>
        <v>0</v>
      </c>
      <c r="W73" s="64"/>
      <c r="X73" s="64"/>
      <c r="Y73" s="64">
        <f>15-15</f>
        <v>0</v>
      </c>
      <c r="Z73" s="64"/>
      <c r="AA73" s="64"/>
      <c r="AB73" s="64"/>
      <c r="AC73" s="66"/>
      <c r="AD73" s="66"/>
      <c r="AE73" s="242"/>
      <c r="AF73" s="242"/>
      <c r="AG73" s="320">
        <v>0</v>
      </c>
      <c r="AH73" s="320"/>
      <c r="AI73" s="320"/>
      <c r="AJ73" s="320"/>
      <c r="AK73" s="286"/>
      <c r="AL73" s="286"/>
      <c r="AM73" s="66"/>
      <c r="AN73" s="35">
        <f>SUM(AP73:AV73)</f>
        <v>0</v>
      </c>
      <c r="AO73" s="36">
        <f>SUM(J73:AN73)</f>
        <v>5</v>
      </c>
      <c r="AP73" s="37"/>
      <c r="AQ73" s="70"/>
      <c r="AR73" s="70"/>
      <c r="AS73" s="69"/>
      <c r="AT73" s="69"/>
      <c r="AU73" s="70"/>
      <c r="AV73" s="207"/>
      <c r="AW73" s="70"/>
    </row>
    <row r="74" spans="1:49" ht="13.5" thickBot="1">
      <c r="A74" s="38">
        <v>68</v>
      </c>
      <c r="B74" s="39">
        <f t="shared" si="0"/>
        <v>68</v>
      </c>
      <c r="C74" s="96">
        <f>AO74</f>
        <v>4</v>
      </c>
      <c r="D74" s="163"/>
      <c r="E74" s="90" t="s">
        <v>230</v>
      </c>
      <c r="F74" s="99" t="s">
        <v>9</v>
      </c>
      <c r="G74" s="43">
        <v>2001</v>
      </c>
      <c r="H74" s="34">
        <f>IF(G74&gt;2001,10,IF(G74&gt;1999,12,IF(G74&gt;1997,14,IF(G74&gt;1995,16,0))))</f>
        <v>12</v>
      </c>
      <c r="I74" s="42"/>
      <c r="J74" s="150"/>
      <c r="K74" s="177"/>
      <c r="L74" s="64"/>
      <c r="M74" s="64"/>
      <c r="N74" s="178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6"/>
      <c r="AD74" s="66">
        <f>4-4</f>
        <v>0</v>
      </c>
      <c r="AE74" s="242"/>
      <c r="AF74" s="242"/>
      <c r="AG74" s="320"/>
      <c r="AH74" s="320">
        <v>0</v>
      </c>
      <c r="AI74" s="320"/>
      <c r="AJ74" s="320"/>
      <c r="AK74" s="286"/>
      <c r="AL74" s="286"/>
      <c r="AM74" s="66"/>
      <c r="AN74" s="35">
        <f>SUM(AP74:AV74)</f>
        <v>4</v>
      </c>
      <c r="AO74" s="36">
        <f>SUM(J74:AN74)</f>
        <v>4</v>
      </c>
      <c r="AP74" s="54"/>
      <c r="AQ74" s="70"/>
      <c r="AR74" s="70">
        <v>3</v>
      </c>
      <c r="AS74" s="70"/>
      <c r="AT74" s="70">
        <v>1</v>
      </c>
      <c r="AU74" s="70"/>
      <c r="AV74" s="207"/>
      <c r="AW74" s="70"/>
    </row>
    <row r="75" spans="1:49" ht="13.5" thickBot="1">
      <c r="A75" s="32">
        <v>69</v>
      </c>
      <c r="B75" s="39">
        <f t="shared" si="0"/>
        <v>68</v>
      </c>
      <c r="C75" s="96">
        <f>AO75</f>
        <v>4</v>
      </c>
      <c r="D75" s="163"/>
      <c r="E75" s="90" t="s">
        <v>316</v>
      </c>
      <c r="F75" s="43"/>
      <c r="G75" s="133">
        <v>2002</v>
      </c>
      <c r="H75" s="34">
        <f>IF(G75&gt;2001,10,IF(G75&gt;1999,12,IF(G75&gt;1997,14,IF(G75&gt;1995,16,0))))</f>
        <v>10</v>
      </c>
      <c r="I75" s="42"/>
      <c r="J75" s="150"/>
      <c r="K75" s="177"/>
      <c r="L75" s="64"/>
      <c r="M75" s="64"/>
      <c r="N75" s="178"/>
      <c r="O75" s="64"/>
      <c r="P75" s="64"/>
      <c r="Q75" s="64">
        <f>3-3</f>
        <v>0</v>
      </c>
      <c r="R75" s="64">
        <f>5-5</f>
        <v>0</v>
      </c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6"/>
      <c r="AD75" s="66"/>
      <c r="AE75" s="242"/>
      <c r="AF75" s="242"/>
      <c r="AG75" s="320"/>
      <c r="AH75" s="320"/>
      <c r="AI75" s="320"/>
      <c r="AJ75" s="320"/>
      <c r="AK75" s="286"/>
      <c r="AL75" s="286"/>
      <c r="AM75" s="66"/>
      <c r="AN75" s="35">
        <f>SUM(AP75:AV75)</f>
        <v>4</v>
      </c>
      <c r="AO75" s="36">
        <f>SUM(J75:AN75)</f>
        <v>4</v>
      </c>
      <c r="AP75" s="54"/>
      <c r="AQ75" s="70">
        <v>4</v>
      </c>
      <c r="AR75" s="70"/>
      <c r="AS75" s="70"/>
      <c r="AT75" s="70"/>
      <c r="AU75" s="69"/>
      <c r="AV75" s="207"/>
      <c r="AW75" s="70"/>
    </row>
    <row r="76" spans="1:49" ht="13.5" thickBot="1">
      <c r="A76" s="32">
        <v>70</v>
      </c>
      <c r="B76" s="39">
        <f t="shared" si="0"/>
        <v>70</v>
      </c>
      <c r="C76" s="96">
        <f>AO76</f>
        <v>3</v>
      </c>
      <c r="D76" s="163"/>
      <c r="E76" s="89" t="s">
        <v>277</v>
      </c>
      <c r="F76" s="43" t="s">
        <v>15</v>
      </c>
      <c r="G76" s="40">
        <v>2004</v>
      </c>
      <c r="H76" s="34">
        <f>IF(G76&gt;2001,10,IF(G76&gt;1999,12,IF(G76&gt;1997,14,IF(G76&gt;1995,16,0))))</f>
        <v>10</v>
      </c>
      <c r="I76" s="42"/>
      <c r="J76" s="150"/>
      <c r="K76" s="177">
        <v>3</v>
      </c>
      <c r="L76" s="64"/>
      <c r="M76" s="64"/>
      <c r="N76" s="178"/>
      <c r="O76" s="64"/>
      <c r="P76" s="64"/>
      <c r="Q76" s="64"/>
      <c r="R76" s="64"/>
      <c r="S76" s="64"/>
      <c r="T76" s="64"/>
      <c r="U76" s="64"/>
      <c r="V76" s="64">
        <f>3-3</f>
        <v>0</v>
      </c>
      <c r="W76" s="64"/>
      <c r="X76" s="64"/>
      <c r="Y76" s="64">
        <f>5-5</f>
        <v>0</v>
      </c>
      <c r="Z76" s="64"/>
      <c r="AA76" s="64"/>
      <c r="AB76" s="64"/>
      <c r="AC76" s="66"/>
      <c r="AD76" s="66"/>
      <c r="AE76" s="242"/>
      <c r="AF76" s="242"/>
      <c r="AG76" s="320">
        <v>0</v>
      </c>
      <c r="AH76" s="320"/>
      <c r="AI76" s="320"/>
      <c r="AJ76" s="320"/>
      <c r="AK76" s="286"/>
      <c r="AL76" s="286"/>
      <c r="AM76" s="66"/>
      <c r="AN76" s="35">
        <f>SUM(AP76:AV76)</f>
        <v>0</v>
      </c>
      <c r="AO76" s="36">
        <f>SUM(J76:AN76)</f>
        <v>3</v>
      </c>
      <c r="AP76" s="54"/>
      <c r="AQ76" s="70"/>
      <c r="AR76" s="70"/>
      <c r="AS76" s="70"/>
      <c r="AT76" s="70"/>
      <c r="AU76" s="70"/>
      <c r="AV76" s="207"/>
      <c r="AW76" s="70"/>
    </row>
    <row r="77" spans="1:49" ht="13.5" thickBot="1">
      <c r="A77" s="38">
        <v>71</v>
      </c>
      <c r="B77" s="39">
        <f t="shared" si="0"/>
        <v>70</v>
      </c>
      <c r="C77" s="96">
        <f>AO77</f>
        <v>3</v>
      </c>
      <c r="D77" s="163"/>
      <c r="E77" s="90" t="s">
        <v>238</v>
      </c>
      <c r="F77" s="43" t="s">
        <v>9</v>
      </c>
      <c r="G77" s="133">
        <v>2002</v>
      </c>
      <c r="H77" s="34">
        <f>IF(G77&gt;2001,10,IF(G77&gt;1999,12,IF(G77&gt;1997,14,IF(G77&gt;1995,16,0))))</f>
        <v>10</v>
      </c>
      <c r="I77" s="42"/>
      <c r="J77" s="150"/>
      <c r="K77" s="177"/>
      <c r="L77" s="64"/>
      <c r="M77" s="64"/>
      <c r="N77" s="178"/>
      <c r="O77" s="64"/>
      <c r="P77" s="64"/>
      <c r="Q77" s="64">
        <f>5-5</f>
        <v>0</v>
      </c>
      <c r="R77" s="64">
        <f>3-3</f>
        <v>0</v>
      </c>
      <c r="S77" s="64"/>
      <c r="T77" s="64"/>
      <c r="U77" s="64"/>
      <c r="V77" s="64">
        <f>5-5</f>
        <v>0</v>
      </c>
      <c r="W77" s="64"/>
      <c r="X77" s="64"/>
      <c r="Y77" s="64"/>
      <c r="Z77" s="64"/>
      <c r="AA77" s="64"/>
      <c r="AB77" s="64"/>
      <c r="AC77" s="66"/>
      <c r="AD77" s="66"/>
      <c r="AE77" s="242"/>
      <c r="AF77" s="242"/>
      <c r="AG77" s="320"/>
      <c r="AH77" s="320"/>
      <c r="AI77" s="320"/>
      <c r="AJ77" s="320"/>
      <c r="AK77" s="286"/>
      <c r="AL77" s="286"/>
      <c r="AM77" s="66"/>
      <c r="AN77" s="35">
        <f>SUM(AP77:AV77)</f>
        <v>3</v>
      </c>
      <c r="AO77" s="36">
        <f>SUM(J77:AN77)</f>
        <v>3</v>
      </c>
      <c r="AP77" s="54"/>
      <c r="AQ77" s="70"/>
      <c r="AR77" s="70"/>
      <c r="AS77" s="70"/>
      <c r="AT77" s="70"/>
      <c r="AU77" s="70"/>
      <c r="AV77" s="207">
        <v>3</v>
      </c>
      <c r="AW77" s="70"/>
    </row>
    <row r="78" spans="1:49" ht="13.5" thickBot="1">
      <c r="A78" s="32">
        <v>72</v>
      </c>
      <c r="B78" s="39">
        <f aca="true" t="shared" si="1" ref="B78:B141">IF(C78=C77,B77,A78)</f>
        <v>70</v>
      </c>
      <c r="C78" s="96">
        <f>AO78</f>
        <v>3</v>
      </c>
      <c r="D78" s="163"/>
      <c r="E78" s="90" t="s">
        <v>323</v>
      </c>
      <c r="F78" s="43"/>
      <c r="G78" s="43"/>
      <c r="H78" s="34">
        <f>IF(G78&gt;2001,10,IF(G78&gt;1999,12,IF(G78&gt;1997,14,IF(G78&gt;1995,16,0))))</f>
        <v>0</v>
      </c>
      <c r="I78" s="42"/>
      <c r="J78" s="150"/>
      <c r="K78" s="177"/>
      <c r="L78" s="64"/>
      <c r="M78" s="64"/>
      <c r="N78" s="17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6"/>
      <c r="AD78" s="66"/>
      <c r="AE78" s="242"/>
      <c r="AF78" s="242"/>
      <c r="AG78" s="320"/>
      <c r="AH78" s="320"/>
      <c r="AI78" s="320"/>
      <c r="AJ78" s="320"/>
      <c r="AK78" s="286"/>
      <c r="AL78" s="286"/>
      <c r="AM78" s="66"/>
      <c r="AN78" s="35">
        <f>SUM(AP78:AV78)</f>
        <v>3</v>
      </c>
      <c r="AO78" s="36">
        <f>SUM(J78:AN78)</f>
        <v>3</v>
      </c>
      <c r="AP78" s="54"/>
      <c r="AQ78" s="70"/>
      <c r="AR78" s="70">
        <v>3</v>
      </c>
      <c r="AS78" s="70"/>
      <c r="AT78" s="70"/>
      <c r="AU78" s="70"/>
      <c r="AV78" s="207"/>
      <c r="AW78" s="70"/>
    </row>
    <row r="79" spans="1:49" ht="13.5" thickBot="1">
      <c r="A79" s="32">
        <v>73</v>
      </c>
      <c r="B79" s="39">
        <f t="shared" si="1"/>
        <v>70</v>
      </c>
      <c r="C79" s="96">
        <f>AO79</f>
        <v>3</v>
      </c>
      <c r="D79" s="163"/>
      <c r="E79" s="90" t="s">
        <v>322</v>
      </c>
      <c r="F79" s="40" t="s">
        <v>9</v>
      </c>
      <c r="G79" s="133">
        <v>2000</v>
      </c>
      <c r="H79" s="34">
        <f>IF(G79&gt;2001,10,IF(G79&gt;1999,12,IF(G79&gt;1997,14,IF(G79&gt;1995,16,0))))</f>
        <v>12</v>
      </c>
      <c r="I79" s="42"/>
      <c r="J79" s="150"/>
      <c r="K79" s="177"/>
      <c r="L79" s="64"/>
      <c r="M79" s="64"/>
      <c r="N79" s="17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6"/>
      <c r="AD79" s="66"/>
      <c r="AE79" s="242"/>
      <c r="AF79" s="242"/>
      <c r="AG79" s="320"/>
      <c r="AH79" s="320">
        <v>0</v>
      </c>
      <c r="AI79" s="320"/>
      <c r="AJ79" s="320"/>
      <c r="AK79" s="286">
        <v>0</v>
      </c>
      <c r="AL79" s="286"/>
      <c r="AM79" s="66"/>
      <c r="AN79" s="35">
        <f>SUM(AP79:AV79)</f>
        <v>3</v>
      </c>
      <c r="AO79" s="36">
        <f>SUM(J79:AN79)</f>
        <v>3</v>
      </c>
      <c r="AP79" s="54"/>
      <c r="AQ79" s="70"/>
      <c r="AR79" s="70">
        <v>3</v>
      </c>
      <c r="AS79" s="70"/>
      <c r="AT79" s="70"/>
      <c r="AU79" s="70"/>
      <c r="AV79" s="207"/>
      <c r="AW79" s="70"/>
    </row>
    <row r="80" spans="1:49" ht="13.5" thickBot="1">
      <c r="A80" s="38">
        <v>74</v>
      </c>
      <c r="B80" s="39">
        <f t="shared" si="1"/>
        <v>70</v>
      </c>
      <c r="C80" s="96">
        <f>AO80</f>
        <v>3</v>
      </c>
      <c r="D80" s="163"/>
      <c r="E80" s="90" t="s">
        <v>319</v>
      </c>
      <c r="F80" s="43"/>
      <c r="G80" s="43"/>
      <c r="H80" s="34">
        <f>IF(G80&gt;2001,10,IF(G80&gt;1999,12,IF(G80&gt;1997,14,IF(G80&gt;1995,16,0))))</f>
        <v>0</v>
      </c>
      <c r="I80" s="42"/>
      <c r="J80" s="150"/>
      <c r="K80" s="177"/>
      <c r="L80" s="64"/>
      <c r="M80" s="64"/>
      <c r="N80" s="17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6"/>
      <c r="AD80" s="66"/>
      <c r="AE80" s="242"/>
      <c r="AF80" s="242"/>
      <c r="AG80" s="320"/>
      <c r="AH80" s="320"/>
      <c r="AI80" s="320"/>
      <c r="AJ80" s="320"/>
      <c r="AK80" s="286"/>
      <c r="AL80" s="286"/>
      <c r="AM80" s="66"/>
      <c r="AN80" s="35">
        <f>SUM(AP80:AV80)</f>
        <v>3</v>
      </c>
      <c r="AO80" s="36">
        <f>SUM(J80:AN80)</f>
        <v>3</v>
      </c>
      <c r="AP80" s="54"/>
      <c r="AQ80" s="70"/>
      <c r="AR80" s="70">
        <v>3</v>
      </c>
      <c r="AS80" s="70"/>
      <c r="AT80" s="70"/>
      <c r="AU80" s="70"/>
      <c r="AV80" s="207"/>
      <c r="AW80" s="70"/>
    </row>
    <row r="81" spans="1:49" ht="13.5" thickBot="1">
      <c r="A81" s="32">
        <v>75</v>
      </c>
      <c r="B81" s="39">
        <f t="shared" si="1"/>
        <v>75</v>
      </c>
      <c r="C81" s="96">
        <f>AO81</f>
        <v>2</v>
      </c>
      <c r="D81" s="163"/>
      <c r="E81" s="90" t="s">
        <v>246</v>
      </c>
      <c r="F81" s="99" t="s">
        <v>9</v>
      </c>
      <c r="G81" s="133">
        <v>2002</v>
      </c>
      <c r="H81" s="34">
        <f>IF(G81&gt;2001,10,IF(G81&gt;1999,12,IF(G81&gt;1997,14,IF(G81&gt;1995,16,0))))</f>
        <v>10</v>
      </c>
      <c r="I81" s="42"/>
      <c r="J81" s="150"/>
      <c r="K81" s="177"/>
      <c r="L81" s="64"/>
      <c r="M81" s="64"/>
      <c r="N81" s="17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6"/>
      <c r="AD81" s="66"/>
      <c r="AE81" s="242">
        <f>5-5</f>
        <v>0</v>
      </c>
      <c r="AF81" s="242"/>
      <c r="AG81" s="320"/>
      <c r="AH81" s="320"/>
      <c r="AI81" s="320"/>
      <c r="AJ81" s="320"/>
      <c r="AK81" s="286"/>
      <c r="AL81" s="286"/>
      <c r="AM81" s="66"/>
      <c r="AN81" s="35">
        <f>SUM(AP81:AV81)</f>
        <v>2</v>
      </c>
      <c r="AO81" s="36">
        <f>SUM(J81:AN81)</f>
        <v>2</v>
      </c>
      <c r="AP81" s="54"/>
      <c r="AQ81" s="70">
        <v>1</v>
      </c>
      <c r="AR81" s="70"/>
      <c r="AS81" s="70"/>
      <c r="AT81" s="70">
        <v>1</v>
      </c>
      <c r="AU81" s="69"/>
      <c r="AV81" s="247"/>
      <c r="AW81" s="69"/>
    </row>
    <row r="82" spans="1:49" ht="13.5" thickBot="1">
      <c r="A82" s="32">
        <v>76</v>
      </c>
      <c r="B82" s="39">
        <f t="shared" si="1"/>
        <v>75</v>
      </c>
      <c r="C82" s="96">
        <f>AO82</f>
        <v>2</v>
      </c>
      <c r="D82" s="163"/>
      <c r="E82" s="90" t="s">
        <v>303</v>
      </c>
      <c r="F82" s="40" t="s">
        <v>9</v>
      </c>
      <c r="G82" s="133">
        <v>2002</v>
      </c>
      <c r="H82" s="34">
        <f>IF(G82&gt;2001,10,IF(G82&gt;1999,12,IF(G82&gt;1997,14,IF(G82&gt;1995,16,0))))</f>
        <v>10</v>
      </c>
      <c r="I82" s="42"/>
      <c r="J82" s="150"/>
      <c r="K82" s="177"/>
      <c r="L82" s="64"/>
      <c r="M82" s="64"/>
      <c r="N82" s="17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6"/>
      <c r="AD82" s="66"/>
      <c r="AE82" s="242"/>
      <c r="AF82" s="242"/>
      <c r="AG82" s="320">
        <v>0</v>
      </c>
      <c r="AH82" s="320"/>
      <c r="AI82" s="320"/>
      <c r="AJ82" s="320"/>
      <c r="AK82" s="286"/>
      <c r="AL82" s="286"/>
      <c r="AM82" s="66"/>
      <c r="AN82" s="35">
        <f>SUM(AP82:AV82)</f>
        <v>2</v>
      </c>
      <c r="AO82" s="36">
        <f>SUM(J82:AN82)</f>
        <v>2</v>
      </c>
      <c r="AP82" s="54"/>
      <c r="AQ82" s="69">
        <v>1</v>
      </c>
      <c r="AR82" s="69"/>
      <c r="AS82" s="70"/>
      <c r="AT82" s="70">
        <v>1</v>
      </c>
      <c r="AU82" s="70"/>
      <c r="AV82" s="207"/>
      <c r="AW82" s="70"/>
    </row>
    <row r="83" spans="1:49" ht="13.5" thickBot="1">
      <c r="A83" s="38">
        <v>77</v>
      </c>
      <c r="B83" s="39">
        <f t="shared" si="1"/>
        <v>75</v>
      </c>
      <c r="C83" s="96">
        <f>AO83</f>
        <v>2</v>
      </c>
      <c r="D83" s="163"/>
      <c r="E83" s="90" t="s">
        <v>302</v>
      </c>
      <c r="F83" s="40" t="s">
        <v>9</v>
      </c>
      <c r="G83" s="43"/>
      <c r="H83" s="34">
        <f>IF(G83&gt;2001,10,IF(G83&gt;1999,12,IF(G83&gt;1997,14,IF(G83&gt;1995,16,0))))</f>
        <v>0</v>
      </c>
      <c r="I83" s="42"/>
      <c r="J83" s="150"/>
      <c r="K83" s="177"/>
      <c r="L83" s="64"/>
      <c r="M83" s="64"/>
      <c r="N83" s="17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6"/>
      <c r="AD83" s="66"/>
      <c r="AE83" s="242"/>
      <c r="AF83" s="242"/>
      <c r="AG83" s="320"/>
      <c r="AH83" s="320"/>
      <c r="AI83" s="320"/>
      <c r="AJ83" s="320"/>
      <c r="AK83" s="286"/>
      <c r="AL83" s="286"/>
      <c r="AM83" s="66"/>
      <c r="AN83" s="35">
        <f>SUM(AP83:AV83)</f>
        <v>2</v>
      </c>
      <c r="AO83" s="36">
        <f>SUM(J83:AN83)</f>
        <v>2</v>
      </c>
      <c r="AP83" s="54"/>
      <c r="AQ83" s="70">
        <v>1</v>
      </c>
      <c r="AR83" s="70"/>
      <c r="AS83" s="70"/>
      <c r="AT83" s="70">
        <v>1</v>
      </c>
      <c r="AU83" s="70"/>
      <c r="AV83" s="207"/>
      <c r="AW83" s="70"/>
    </row>
    <row r="84" spans="1:49" ht="13.5" thickBot="1">
      <c r="A84" s="32">
        <v>78</v>
      </c>
      <c r="B84" s="39">
        <f t="shared" si="1"/>
        <v>78</v>
      </c>
      <c r="C84" s="96">
        <f>AO84</f>
        <v>1</v>
      </c>
      <c r="D84" s="163"/>
      <c r="E84" s="90" t="s">
        <v>239</v>
      </c>
      <c r="F84" s="40" t="s">
        <v>9</v>
      </c>
      <c r="G84" s="133">
        <v>2002</v>
      </c>
      <c r="H84" s="34">
        <f>IF(G84&gt;2001,10,IF(G84&gt;1999,12,IF(G84&gt;1997,14,IF(G84&gt;1995,16,0))))</f>
        <v>10</v>
      </c>
      <c r="I84" s="42"/>
      <c r="J84" s="150"/>
      <c r="K84" s="177"/>
      <c r="L84" s="64"/>
      <c r="M84" s="64"/>
      <c r="N84" s="17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6"/>
      <c r="AD84" s="66"/>
      <c r="AE84" s="242"/>
      <c r="AF84" s="242"/>
      <c r="AG84" s="320">
        <v>0</v>
      </c>
      <c r="AH84" s="320"/>
      <c r="AI84" s="320"/>
      <c r="AJ84" s="320"/>
      <c r="AK84" s="286">
        <v>0</v>
      </c>
      <c r="AL84" s="286"/>
      <c r="AM84" s="66"/>
      <c r="AN84" s="35">
        <f>SUM(AP84:AV84)</f>
        <v>1</v>
      </c>
      <c r="AO84" s="36">
        <f>SUM(J84:AN84)</f>
        <v>1</v>
      </c>
      <c r="AP84" s="54"/>
      <c r="AQ84" s="70">
        <v>1</v>
      </c>
      <c r="AR84" s="70"/>
      <c r="AS84" s="69"/>
      <c r="AT84" s="69"/>
      <c r="AU84" s="69"/>
      <c r="AV84" s="207"/>
      <c r="AW84" s="70"/>
    </row>
    <row r="85" spans="1:49" ht="13.5" thickBot="1">
      <c r="A85" s="32">
        <v>79</v>
      </c>
      <c r="B85" s="39">
        <f t="shared" si="1"/>
        <v>78</v>
      </c>
      <c r="C85" s="96">
        <f>AO85</f>
        <v>1</v>
      </c>
      <c r="D85" s="163"/>
      <c r="E85" s="90" t="s">
        <v>314</v>
      </c>
      <c r="F85" s="43"/>
      <c r="G85" s="43"/>
      <c r="H85" s="34">
        <f>IF(G85&gt;2001,10,IF(G85&gt;1999,12,IF(G85&gt;1997,14,IF(G85&gt;1995,16,0))))</f>
        <v>0</v>
      </c>
      <c r="I85" s="42"/>
      <c r="J85" s="150"/>
      <c r="K85" s="177"/>
      <c r="L85" s="64"/>
      <c r="M85" s="64"/>
      <c r="N85" s="17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6"/>
      <c r="AD85" s="66"/>
      <c r="AE85" s="242"/>
      <c r="AF85" s="242"/>
      <c r="AG85" s="320"/>
      <c r="AH85" s="320"/>
      <c r="AI85" s="320"/>
      <c r="AJ85" s="320"/>
      <c r="AK85" s="286"/>
      <c r="AL85" s="286"/>
      <c r="AM85" s="66"/>
      <c r="AN85" s="35">
        <f>SUM(AP85:AV85)</f>
        <v>1</v>
      </c>
      <c r="AO85" s="36">
        <f>SUM(J85:AN85)</f>
        <v>1</v>
      </c>
      <c r="AP85" s="54"/>
      <c r="AQ85" s="70">
        <v>1</v>
      </c>
      <c r="AR85" s="70"/>
      <c r="AS85" s="70"/>
      <c r="AT85" s="70"/>
      <c r="AU85" s="70"/>
      <c r="AV85" s="207"/>
      <c r="AW85" s="70"/>
    </row>
    <row r="86" spans="1:49" ht="13.5" thickBot="1">
      <c r="A86" s="38">
        <v>80</v>
      </c>
      <c r="B86" s="39">
        <f t="shared" si="1"/>
        <v>78</v>
      </c>
      <c r="C86" s="96">
        <f>AO86</f>
        <v>1</v>
      </c>
      <c r="D86" s="163"/>
      <c r="E86" s="90" t="s">
        <v>305</v>
      </c>
      <c r="F86" s="43"/>
      <c r="G86" s="43"/>
      <c r="H86" s="34">
        <f>IF(G86&gt;2001,10,IF(G86&gt;1999,12,IF(G86&gt;1997,14,IF(G86&gt;1995,16,0))))</f>
        <v>0</v>
      </c>
      <c r="I86" s="42"/>
      <c r="J86" s="150"/>
      <c r="K86" s="177"/>
      <c r="L86" s="64"/>
      <c r="M86" s="64"/>
      <c r="N86" s="17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6"/>
      <c r="AD86" s="66"/>
      <c r="AE86" s="242"/>
      <c r="AF86" s="242"/>
      <c r="AG86" s="320"/>
      <c r="AH86" s="320"/>
      <c r="AI86" s="320"/>
      <c r="AJ86" s="320"/>
      <c r="AK86" s="286"/>
      <c r="AL86" s="286"/>
      <c r="AM86" s="66"/>
      <c r="AN86" s="35">
        <f>SUM(AP86:AV86)</f>
        <v>1</v>
      </c>
      <c r="AO86" s="36">
        <f>SUM(J86:AN86)</f>
        <v>1</v>
      </c>
      <c r="AP86" s="54"/>
      <c r="AQ86" s="70"/>
      <c r="AR86" s="70"/>
      <c r="AS86" s="70">
        <v>1</v>
      </c>
      <c r="AT86" s="70"/>
      <c r="AU86" s="70"/>
      <c r="AV86" s="207"/>
      <c r="AW86" s="70"/>
    </row>
    <row r="87" spans="1:49" ht="13.5" thickBot="1">
      <c r="A87" s="32">
        <v>81</v>
      </c>
      <c r="B87" s="39">
        <f t="shared" si="1"/>
        <v>78</v>
      </c>
      <c r="C87" s="96">
        <f>AO87</f>
        <v>1</v>
      </c>
      <c r="D87" s="163"/>
      <c r="E87" s="90" t="s">
        <v>310</v>
      </c>
      <c r="F87" s="43"/>
      <c r="G87" s="43"/>
      <c r="H87" s="34">
        <f>IF(G87&gt;2001,10,IF(G87&gt;1999,12,IF(G87&gt;1997,14,IF(G87&gt;1995,16,0))))</f>
        <v>0</v>
      </c>
      <c r="I87" s="42"/>
      <c r="J87" s="150"/>
      <c r="K87" s="177"/>
      <c r="L87" s="64"/>
      <c r="M87" s="64"/>
      <c r="N87" s="17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6"/>
      <c r="AD87" s="66"/>
      <c r="AE87" s="242"/>
      <c r="AF87" s="242"/>
      <c r="AG87" s="320"/>
      <c r="AH87" s="320"/>
      <c r="AI87" s="320"/>
      <c r="AJ87" s="320"/>
      <c r="AK87" s="286"/>
      <c r="AL87" s="286"/>
      <c r="AM87" s="66"/>
      <c r="AN87" s="35">
        <f>SUM(AP87:AV87)</f>
        <v>1</v>
      </c>
      <c r="AO87" s="36">
        <f>SUM(J87:AN87)</f>
        <v>1</v>
      </c>
      <c r="AP87" s="54"/>
      <c r="AQ87" s="70">
        <v>1</v>
      </c>
      <c r="AR87" s="70"/>
      <c r="AS87" s="70"/>
      <c r="AT87" s="70"/>
      <c r="AU87" s="70"/>
      <c r="AV87" s="207"/>
      <c r="AW87" s="70"/>
    </row>
    <row r="88" spans="1:49" ht="13.5" thickBot="1">
      <c r="A88" s="32">
        <v>82</v>
      </c>
      <c r="B88" s="39">
        <f t="shared" si="1"/>
        <v>78</v>
      </c>
      <c r="C88" s="96">
        <f>AO88</f>
        <v>1</v>
      </c>
      <c r="D88" s="163"/>
      <c r="E88" s="90" t="s">
        <v>315</v>
      </c>
      <c r="F88" s="43"/>
      <c r="G88" s="43"/>
      <c r="H88" s="34">
        <f>IF(G88&gt;2001,10,IF(G88&gt;1999,12,IF(G88&gt;1997,14,IF(G88&gt;1995,16,0))))</f>
        <v>0</v>
      </c>
      <c r="I88" s="42"/>
      <c r="J88" s="150"/>
      <c r="K88" s="177"/>
      <c r="L88" s="64"/>
      <c r="M88" s="64"/>
      <c r="N88" s="17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6"/>
      <c r="AD88" s="66"/>
      <c r="AE88" s="242"/>
      <c r="AF88" s="242"/>
      <c r="AG88" s="320"/>
      <c r="AH88" s="320"/>
      <c r="AI88" s="320"/>
      <c r="AJ88" s="320"/>
      <c r="AK88" s="286"/>
      <c r="AL88" s="286"/>
      <c r="AM88" s="66"/>
      <c r="AN88" s="35">
        <f>SUM(AP88:AV88)</f>
        <v>1</v>
      </c>
      <c r="AO88" s="36">
        <f>SUM(J88:AN88)</f>
        <v>1</v>
      </c>
      <c r="AP88" s="54"/>
      <c r="AQ88" s="70">
        <v>1</v>
      </c>
      <c r="AR88" s="70"/>
      <c r="AS88" s="70"/>
      <c r="AT88" s="70"/>
      <c r="AU88" s="70"/>
      <c r="AV88" s="207"/>
      <c r="AW88" s="70"/>
    </row>
    <row r="89" spans="1:49" ht="13.5" thickBot="1">
      <c r="A89" s="38">
        <v>83</v>
      </c>
      <c r="B89" s="39">
        <f t="shared" si="1"/>
        <v>78</v>
      </c>
      <c r="C89" s="96">
        <f>AO89</f>
        <v>1</v>
      </c>
      <c r="D89" s="163"/>
      <c r="E89" s="90" t="s">
        <v>313</v>
      </c>
      <c r="F89" s="40" t="s">
        <v>9</v>
      </c>
      <c r="G89" s="133">
        <v>2002</v>
      </c>
      <c r="H89" s="34">
        <f>IF(G89&gt;2001,10,IF(G89&gt;1999,12,IF(G89&gt;1997,14,IF(G89&gt;1995,16,0))))</f>
        <v>10</v>
      </c>
      <c r="I89" s="42"/>
      <c r="J89" s="150"/>
      <c r="K89" s="177"/>
      <c r="L89" s="64"/>
      <c r="M89" s="64"/>
      <c r="N89" s="17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6"/>
      <c r="AD89" s="66"/>
      <c r="AE89" s="242"/>
      <c r="AF89" s="242"/>
      <c r="AG89" s="320">
        <v>0</v>
      </c>
      <c r="AH89" s="320"/>
      <c r="AI89" s="320"/>
      <c r="AJ89" s="320"/>
      <c r="AK89" s="286"/>
      <c r="AL89" s="286"/>
      <c r="AM89" s="66"/>
      <c r="AN89" s="35">
        <f>SUM(AP89:AV89)</f>
        <v>1</v>
      </c>
      <c r="AO89" s="36">
        <f>SUM(J89:AN89)</f>
        <v>1</v>
      </c>
      <c r="AP89" s="54"/>
      <c r="AQ89" s="70">
        <v>1</v>
      </c>
      <c r="AR89" s="70"/>
      <c r="AS89" s="70"/>
      <c r="AT89" s="70"/>
      <c r="AU89" s="70"/>
      <c r="AV89" s="207"/>
      <c r="AW89" s="70"/>
    </row>
    <row r="90" spans="1:49" ht="13.5" thickBot="1">
      <c r="A90" s="32">
        <v>84</v>
      </c>
      <c r="B90" s="39">
        <f t="shared" si="1"/>
        <v>78</v>
      </c>
      <c r="C90" s="96">
        <f>AO90</f>
        <v>1</v>
      </c>
      <c r="D90" s="163"/>
      <c r="E90" s="90" t="s">
        <v>320</v>
      </c>
      <c r="F90" s="43"/>
      <c r="G90" s="43"/>
      <c r="H90" s="34">
        <f>IF(G90&gt;2001,10,IF(G90&gt;1999,12,IF(G90&gt;1997,14,IF(G90&gt;1995,16,0))))</f>
        <v>0</v>
      </c>
      <c r="I90" s="42"/>
      <c r="J90" s="150"/>
      <c r="K90" s="177"/>
      <c r="L90" s="64"/>
      <c r="M90" s="64"/>
      <c r="N90" s="17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6"/>
      <c r="AD90" s="66"/>
      <c r="AE90" s="242"/>
      <c r="AF90" s="242"/>
      <c r="AG90" s="320"/>
      <c r="AH90" s="320"/>
      <c r="AI90" s="320"/>
      <c r="AJ90" s="320"/>
      <c r="AK90" s="286"/>
      <c r="AL90" s="286"/>
      <c r="AM90" s="66"/>
      <c r="AN90" s="35">
        <f>SUM(AP90:AV90)</f>
        <v>1</v>
      </c>
      <c r="AO90" s="36">
        <f>SUM(J90:AN90)</f>
        <v>1</v>
      </c>
      <c r="AP90" s="54"/>
      <c r="AQ90" s="70"/>
      <c r="AR90" s="70">
        <v>1</v>
      </c>
      <c r="AS90" s="70"/>
      <c r="AT90" s="70"/>
      <c r="AU90" s="70"/>
      <c r="AV90" s="207"/>
      <c r="AW90" s="70"/>
    </row>
    <row r="91" spans="1:49" ht="13.5" thickBot="1">
      <c r="A91" s="32">
        <v>85</v>
      </c>
      <c r="B91" s="39">
        <f t="shared" si="1"/>
        <v>78</v>
      </c>
      <c r="C91" s="96">
        <f>AO91</f>
        <v>1</v>
      </c>
      <c r="D91" s="163"/>
      <c r="E91" s="90" t="s">
        <v>325</v>
      </c>
      <c r="F91" s="43"/>
      <c r="G91" s="43"/>
      <c r="H91" s="34">
        <f>IF(G91&gt;2001,10,IF(G91&gt;1999,12,IF(G91&gt;1997,14,IF(G91&gt;1995,16,0))))</f>
        <v>0</v>
      </c>
      <c r="I91" s="42"/>
      <c r="J91" s="150"/>
      <c r="K91" s="177"/>
      <c r="L91" s="64"/>
      <c r="M91" s="64"/>
      <c r="N91" s="17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6"/>
      <c r="AD91" s="66"/>
      <c r="AE91" s="242"/>
      <c r="AF91" s="242"/>
      <c r="AG91" s="320"/>
      <c r="AH91" s="320"/>
      <c r="AI91" s="320"/>
      <c r="AJ91" s="320"/>
      <c r="AK91" s="286"/>
      <c r="AL91" s="286"/>
      <c r="AM91" s="66"/>
      <c r="AN91" s="35">
        <f>SUM(AP91:AV91)</f>
        <v>1</v>
      </c>
      <c r="AO91" s="36">
        <f>SUM(J91:AN91)</f>
        <v>1</v>
      </c>
      <c r="AP91" s="54"/>
      <c r="AQ91" s="70"/>
      <c r="AR91" s="70">
        <v>1</v>
      </c>
      <c r="AS91" s="70"/>
      <c r="AT91" s="70"/>
      <c r="AU91" s="70"/>
      <c r="AV91" s="207"/>
      <c r="AW91" s="70"/>
    </row>
    <row r="92" spans="1:49" ht="13.5" thickBot="1">
      <c r="A92" s="38">
        <v>86</v>
      </c>
      <c r="B92" s="39">
        <f t="shared" si="1"/>
        <v>78</v>
      </c>
      <c r="C92" s="96">
        <f>AO92</f>
        <v>1</v>
      </c>
      <c r="D92" s="163"/>
      <c r="E92" s="90" t="s">
        <v>311</v>
      </c>
      <c r="F92" s="43"/>
      <c r="G92" s="43"/>
      <c r="H92" s="34">
        <f>IF(G92&gt;2001,10,IF(G92&gt;1999,12,IF(G92&gt;1997,14,IF(G92&gt;1995,16,0))))</f>
        <v>0</v>
      </c>
      <c r="I92" s="42"/>
      <c r="J92" s="150"/>
      <c r="K92" s="177"/>
      <c r="L92" s="64"/>
      <c r="M92" s="64"/>
      <c r="N92" s="17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6"/>
      <c r="AD92" s="66"/>
      <c r="AE92" s="242"/>
      <c r="AF92" s="242"/>
      <c r="AG92" s="320"/>
      <c r="AH92" s="320"/>
      <c r="AI92" s="320"/>
      <c r="AJ92" s="320"/>
      <c r="AK92" s="286"/>
      <c r="AL92" s="286"/>
      <c r="AM92" s="66"/>
      <c r="AN92" s="35">
        <f>SUM(AP92:AV92)</f>
        <v>1</v>
      </c>
      <c r="AO92" s="36">
        <f>SUM(J92:AN92)</f>
        <v>1</v>
      </c>
      <c r="AP92" s="54"/>
      <c r="AQ92" s="70">
        <v>1</v>
      </c>
      <c r="AR92" s="70"/>
      <c r="AS92" s="70"/>
      <c r="AT92" s="70"/>
      <c r="AU92" s="69"/>
      <c r="AV92" s="207"/>
      <c r="AW92" s="70"/>
    </row>
    <row r="93" spans="1:49" ht="13.5" thickBot="1">
      <c r="A93" s="32">
        <v>87</v>
      </c>
      <c r="B93" s="39">
        <f t="shared" si="1"/>
        <v>87</v>
      </c>
      <c r="C93" s="96">
        <f>AO93</f>
        <v>0</v>
      </c>
      <c r="D93" s="163"/>
      <c r="E93" s="90" t="s">
        <v>227</v>
      </c>
      <c r="F93" s="43" t="s">
        <v>9</v>
      </c>
      <c r="G93" s="43">
        <v>1998</v>
      </c>
      <c r="H93" s="34">
        <f>IF(G93&gt;2001,10,IF(G93&gt;1999,12,IF(G93&gt;1997,14,IF(G93&gt;1995,16,0))))</f>
        <v>14</v>
      </c>
      <c r="I93" s="42"/>
      <c r="J93" s="150"/>
      <c r="K93" s="177"/>
      <c r="L93" s="64"/>
      <c r="M93" s="64"/>
      <c r="N93" s="17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6"/>
      <c r="AD93" s="66"/>
      <c r="AE93" s="242"/>
      <c r="AF93" s="242"/>
      <c r="AG93" s="320"/>
      <c r="AH93" s="320"/>
      <c r="AI93" s="320"/>
      <c r="AJ93" s="320"/>
      <c r="AK93" s="286"/>
      <c r="AL93" s="286"/>
      <c r="AM93" s="66"/>
      <c r="AN93" s="35">
        <f>SUM(AP93:AW93)</f>
        <v>0</v>
      </c>
      <c r="AO93" s="36">
        <f>SUM(J93:AN93)</f>
        <v>0</v>
      </c>
      <c r="AP93" s="54"/>
      <c r="AQ93" s="70"/>
      <c r="AR93" s="70"/>
      <c r="AS93" s="70"/>
      <c r="AT93" s="70"/>
      <c r="AU93" s="70"/>
      <c r="AV93" s="207"/>
      <c r="AW93" s="265"/>
    </row>
    <row r="94" spans="1:49" ht="13.5" thickBot="1">
      <c r="A94" s="32">
        <v>88</v>
      </c>
      <c r="B94" s="39">
        <f t="shared" si="1"/>
        <v>87</v>
      </c>
      <c r="C94" s="96">
        <f>AO94</f>
        <v>0</v>
      </c>
      <c r="D94" s="163"/>
      <c r="E94" s="89" t="s">
        <v>148</v>
      </c>
      <c r="F94" s="40" t="s">
        <v>9</v>
      </c>
      <c r="G94" s="43">
        <v>1998</v>
      </c>
      <c r="H94" s="34">
        <f>IF(G94&gt;2001,10,IF(G94&gt;1999,12,IF(G94&gt;1997,14,IF(G94&gt;1995,16,0))))</f>
        <v>14</v>
      </c>
      <c r="I94" s="42" t="s">
        <v>143</v>
      </c>
      <c r="J94" s="150"/>
      <c r="K94" s="177"/>
      <c r="L94" s="64"/>
      <c r="M94" s="64"/>
      <c r="N94" s="17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6"/>
      <c r="AD94" s="66"/>
      <c r="AE94" s="242"/>
      <c r="AF94" s="242"/>
      <c r="AG94" s="320"/>
      <c r="AH94" s="320"/>
      <c r="AI94" s="320"/>
      <c r="AJ94" s="320"/>
      <c r="AK94" s="286"/>
      <c r="AL94" s="286"/>
      <c r="AM94" s="66"/>
      <c r="AN94" s="35">
        <f>SUM(AP94:AW94)</f>
        <v>0</v>
      </c>
      <c r="AO94" s="36">
        <f>SUM(J94:AN94)</f>
        <v>0</v>
      </c>
      <c r="AP94" s="54"/>
      <c r="AQ94" s="70"/>
      <c r="AR94" s="70"/>
      <c r="AS94" s="70"/>
      <c r="AT94" s="70"/>
      <c r="AU94" s="70"/>
      <c r="AV94" s="207"/>
      <c r="AW94" s="265"/>
    </row>
    <row r="95" spans="1:49" ht="13.5" thickBot="1">
      <c r="A95" s="38">
        <v>89</v>
      </c>
      <c r="B95" s="39">
        <f t="shared" si="1"/>
        <v>87</v>
      </c>
      <c r="C95" s="96">
        <f>AO95</f>
        <v>0</v>
      </c>
      <c r="D95" s="163"/>
      <c r="E95" s="90" t="s">
        <v>231</v>
      </c>
      <c r="F95" s="99" t="s">
        <v>9</v>
      </c>
      <c r="G95" s="43"/>
      <c r="H95" s="34">
        <f>IF(G95&gt;2001,10,IF(G95&gt;1999,12,IF(G95&gt;1997,14,IF(G95&gt;1995,16,0))))</f>
        <v>0</v>
      </c>
      <c r="I95" s="42"/>
      <c r="J95" s="150"/>
      <c r="K95" s="177"/>
      <c r="L95" s="64"/>
      <c r="M95" s="64"/>
      <c r="N95" s="17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6"/>
      <c r="AD95" s="66"/>
      <c r="AE95" s="242"/>
      <c r="AF95" s="242"/>
      <c r="AG95" s="320"/>
      <c r="AH95" s="320"/>
      <c r="AI95" s="320"/>
      <c r="AJ95" s="320"/>
      <c r="AK95" s="286"/>
      <c r="AL95" s="286"/>
      <c r="AM95" s="66"/>
      <c r="AN95" s="35">
        <f>SUM(AP95:AV95)</f>
        <v>0</v>
      </c>
      <c r="AO95" s="36">
        <f>SUM(J95:AN95)</f>
        <v>0</v>
      </c>
      <c r="AP95" s="54"/>
      <c r="AQ95" s="70"/>
      <c r="AR95" s="70"/>
      <c r="AS95" s="69"/>
      <c r="AT95" s="69"/>
      <c r="AU95" s="70"/>
      <c r="AV95" s="207"/>
      <c r="AW95" s="70"/>
    </row>
    <row r="96" spans="1:49" ht="13.5" thickBot="1">
      <c r="A96" s="32">
        <v>90</v>
      </c>
      <c r="B96" s="39">
        <f t="shared" si="1"/>
        <v>87</v>
      </c>
      <c r="C96" s="96">
        <f>AO96</f>
        <v>0</v>
      </c>
      <c r="D96" s="163"/>
      <c r="E96" s="90" t="s">
        <v>232</v>
      </c>
      <c r="F96" s="99" t="s">
        <v>9</v>
      </c>
      <c r="G96" s="43"/>
      <c r="H96" s="34">
        <f>IF(G96&gt;2001,10,IF(G96&gt;1999,12,IF(G96&gt;1997,14,IF(G96&gt;1995,16,0))))</f>
        <v>0</v>
      </c>
      <c r="I96" s="42"/>
      <c r="J96" s="150"/>
      <c r="K96" s="177"/>
      <c r="L96" s="64"/>
      <c r="M96" s="64"/>
      <c r="N96" s="17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6"/>
      <c r="AD96" s="66"/>
      <c r="AE96" s="242"/>
      <c r="AF96" s="242"/>
      <c r="AG96" s="320"/>
      <c r="AH96" s="320"/>
      <c r="AI96" s="320"/>
      <c r="AJ96" s="320"/>
      <c r="AK96" s="286"/>
      <c r="AL96" s="286"/>
      <c r="AM96" s="66"/>
      <c r="AN96" s="35">
        <f>SUM(AP96:AV96)</f>
        <v>0</v>
      </c>
      <c r="AO96" s="36">
        <f>SUM(J96:AN96)</f>
        <v>0</v>
      </c>
      <c r="AP96" s="54"/>
      <c r="AQ96" s="69"/>
      <c r="AR96" s="69"/>
      <c r="AS96" s="70"/>
      <c r="AT96" s="70"/>
      <c r="AU96" s="70"/>
      <c r="AV96" s="207"/>
      <c r="AW96" s="70"/>
    </row>
    <row r="97" spans="1:49" ht="13.5" thickBot="1">
      <c r="A97" s="32">
        <v>91</v>
      </c>
      <c r="B97" s="39">
        <f t="shared" si="1"/>
        <v>87</v>
      </c>
      <c r="C97" s="96">
        <f>AO97</f>
        <v>0</v>
      </c>
      <c r="D97" s="163"/>
      <c r="E97" s="89" t="s">
        <v>32</v>
      </c>
      <c r="F97" s="40" t="s">
        <v>9</v>
      </c>
      <c r="G97" s="43">
        <v>2000</v>
      </c>
      <c r="H97" s="34">
        <f>IF(G97&gt;2001,10,IF(G97&gt;1999,12,IF(G97&gt;1997,14,IF(G97&gt;1995,16,0))))</f>
        <v>12</v>
      </c>
      <c r="I97" s="42" t="s">
        <v>144</v>
      </c>
      <c r="J97" s="150"/>
      <c r="K97" s="177"/>
      <c r="L97" s="64"/>
      <c r="M97" s="64"/>
      <c r="N97" s="17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6"/>
      <c r="AD97" s="66"/>
      <c r="AE97" s="242"/>
      <c r="AF97" s="242"/>
      <c r="AG97" s="320"/>
      <c r="AH97" s="320"/>
      <c r="AI97" s="320"/>
      <c r="AJ97" s="320"/>
      <c r="AK97" s="286"/>
      <c r="AL97" s="286"/>
      <c r="AM97" s="66"/>
      <c r="AN97" s="35">
        <f>SUM(AP97:AV97)</f>
        <v>0</v>
      </c>
      <c r="AO97" s="36">
        <f>SUM(J97:AN97)</f>
        <v>0</v>
      </c>
      <c r="AP97" s="54"/>
      <c r="AQ97" s="70"/>
      <c r="AR97" s="70"/>
      <c r="AS97" s="70"/>
      <c r="AT97" s="70"/>
      <c r="AU97" s="70"/>
      <c r="AV97" s="207"/>
      <c r="AW97" s="70"/>
    </row>
    <row r="98" spans="1:49" ht="13.5" thickBot="1">
      <c r="A98" s="38">
        <v>92</v>
      </c>
      <c r="B98" s="39">
        <f t="shared" si="1"/>
        <v>87</v>
      </c>
      <c r="C98" s="96">
        <f>AO98</f>
        <v>0</v>
      </c>
      <c r="D98" s="163"/>
      <c r="E98" s="90" t="s">
        <v>240</v>
      </c>
      <c r="F98" s="40" t="s">
        <v>9</v>
      </c>
      <c r="G98" s="133">
        <v>2002</v>
      </c>
      <c r="H98" s="34">
        <f>IF(G98&gt;2001,10,IF(G98&gt;1999,12,IF(G98&gt;1997,14,IF(G98&gt;1995,16,0))))</f>
        <v>10</v>
      </c>
      <c r="I98" s="42"/>
      <c r="J98" s="150"/>
      <c r="K98" s="177"/>
      <c r="L98" s="64"/>
      <c r="M98" s="64"/>
      <c r="N98" s="17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6"/>
      <c r="AD98" s="66"/>
      <c r="AE98" s="242"/>
      <c r="AF98" s="242"/>
      <c r="AG98" s="320">
        <v>0</v>
      </c>
      <c r="AH98" s="320"/>
      <c r="AI98" s="320"/>
      <c r="AJ98" s="320"/>
      <c r="AK98" s="286"/>
      <c r="AL98" s="286"/>
      <c r="AM98" s="66"/>
      <c r="AN98" s="35">
        <f>SUM(AP98:AV98)</f>
        <v>0</v>
      </c>
      <c r="AO98" s="36">
        <f>SUM(J98:AN98)</f>
        <v>0</v>
      </c>
      <c r="AP98" s="54"/>
      <c r="AQ98" s="70"/>
      <c r="AR98" s="70"/>
      <c r="AS98" s="69"/>
      <c r="AT98" s="69"/>
      <c r="AU98" s="70"/>
      <c r="AV98" s="207"/>
      <c r="AW98" s="70"/>
    </row>
    <row r="99" spans="1:49" ht="13.5" thickBot="1">
      <c r="A99" s="32">
        <v>93</v>
      </c>
      <c r="B99" s="39">
        <f t="shared" si="1"/>
        <v>87</v>
      </c>
      <c r="C99" s="96">
        <f>AO99</f>
        <v>0</v>
      </c>
      <c r="D99" s="163"/>
      <c r="E99" s="89" t="s">
        <v>81</v>
      </c>
      <c r="F99" s="40" t="s">
        <v>9</v>
      </c>
      <c r="G99" s="43">
        <v>1999</v>
      </c>
      <c r="H99" s="34">
        <f>IF(G99&gt;2001,10,IF(G99&gt;1999,12,IF(G99&gt;1997,14,IF(G99&gt;1995,16,0))))</f>
        <v>14</v>
      </c>
      <c r="I99" s="42"/>
      <c r="J99" s="150"/>
      <c r="K99" s="177"/>
      <c r="L99" s="64"/>
      <c r="M99" s="64"/>
      <c r="N99" s="178"/>
      <c r="O99" s="187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6"/>
      <c r="AD99" s="66"/>
      <c r="AE99" s="242"/>
      <c r="AF99" s="242"/>
      <c r="AG99" s="320"/>
      <c r="AH99" s="320"/>
      <c r="AI99" s="320"/>
      <c r="AJ99" s="320"/>
      <c r="AK99" s="286"/>
      <c r="AL99" s="286"/>
      <c r="AM99" s="66"/>
      <c r="AN99" s="35">
        <f>SUM(AP99:AW99)</f>
        <v>0</v>
      </c>
      <c r="AO99" s="36">
        <f>SUM(J99:AN99)</f>
        <v>0</v>
      </c>
      <c r="AP99" s="54"/>
      <c r="AQ99" s="69"/>
      <c r="AR99" s="69"/>
      <c r="AS99" s="70"/>
      <c r="AT99" s="70"/>
      <c r="AU99" s="70"/>
      <c r="AV99" s="207"/>
      <c r="AW99" s="265"/>
    </row>
    <row r="100" spans="1:49" ht="13.5" thickBot="1">
      <c r="A100" s="32">
        <v>94</v>
      </c>
      <c r="B100" s="39">
        <f t="shared" si="1"/>
        <v>87</v>
      </c>
      <c r="C100" s="96">
        <f>AO100</f>
        <v>0</v>
      </c>
      <c r="D100" s="163"/>
      <c r="E100" s="89" t="s">
        <v>186</v>
      </c>
      <c r="F100" s="40" t="s">
        <v>9</v>
      </c>
      <c r="G100" s="40">
        <v>1999</v>
      </c>
      <c r="H100" s="41">
        <f>IF(G100&gt;2001,10,IF(G100&gt;1999,12,IF(G100&gt;1997,14,IF(G100&gt;1995,16,0))))</f>
        <v>14</v>
      </c>
      <c r="I100" s="42" t="s">
        <v>144</v>
      </c>
      <c r="J100" s="150"/>
      <c r="K100" s="177"/>
      <c r="L100" s="64"/>
      <c r="M100" s="64"/>
      <c r="N100" s="17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6"/>
      <c r="AD100" s="66"/>
      <c r="AE100" s="242"/>
      <c r="AF100" s="242"/>
      <c r="AG100" s="320"/>
      <c r="AH100" s="320"/>
      <c r="AI100" s="320">
        <v>0</v>
      </c>
      <c r="AJ100" s="320"/>
      <c r="AK100" s="286"/>
      <c r="AL100" s="286"/>
      <c r="AM100" s="66"/>
      <c r="AN100" s="35">
        <f>SUM(AP100:AW100)</f>
        <v>0</v>
      </c>
      <c r="AO100" s="36">
        <f>SUM(J100:AN100)</f>
        <v>0</v>
      </c>
      <c r="AP100" s="54"/>
      <c r="AQ100" s="70"/>
      <c r="AR100" s="70"/>
      <c r="AS100" s="70"/>
      <c r="AT100" s="70"/>
      <c r="AU100" s="70"/>
      <c r="AV100" s="207"/>
      <c r="AW100" s="265"/>
    </row>
    <row r="101" spans="1:49" ht="13.5" thickBot="1">
      <c r="A101" s="38">
        <v>95</v>
      </c>
      <c r="B101" s="39">
        <f t="shared" si="1"/>
        <v>87</v>
      </c>
      <c r="C101" s="96">
        <f>AO101</f>
        <v>0</v>
      </c>
      <c r="D101" s="163"/>
      <c r="E101" s="90" t="s">
        <v>153</v>
      </c>
      <c r="F101" s="43" t="s">
        <v>9</v>
      </c>
      <c r="G101" s="43">
        <v>1997</v>
      </c>
      <c r="H101" s="41">
        <f>IF(G101&gt;2001,10,IF(G101&gt;1999,12,IF(G101&gt;1997,14,IF(G101&gt;1995,16,0))))</f>
        <v>16</v>
      </c>
      <c r="I101" s="42"/>
      <c r="J101" s="150"/>
      <c r="K101" s="177"/>
      <c r="L101" s="64"/>
      <c r="M101" s="64"/>
      <c r="N101" s="17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6"/>
      <c r="AD101" s="66"/>
      <c r="AE101" s="242"/>
      <c r="AF101" s="242"/>
      <c r="AG101" s="320"/>
      <c r="AH101" s="320"/>
      <c r="AI101" s="320"/>
      <c r="AJ101" s="320"/>
      <c r="AK101" s="286"/>
      <c r="AL101" s="286"/>
      <c r="AM101" s="66"/>
      <c r="AN101" s="35">
        <f>SUM(AP101:AV101)</f>
        <v>0</v>
      </c>
      <c r="AO101" s="36">
        <f>SUM(J101:AN101)</f>
        <v>0</v>
      </c>
      <c r="AP101" s="54"/>
      <c r="AQ101" s="70"/>
      <c r="AR101" s="70"/>
      <c r="AS101" s="69"/>
      <c r="AT101" s="69"/>
      <c r="AU101" s="70"/>
      <c r="AV101" s="247"/>
      <c r="AW101" s="69"/>
    </row>
    <row r="102" spans="1:49" ht="13.5" thickBot="1">
      <c r="A102" s="32">
        <v>96</v>
      </c>
      <c r="B102" s="39">
        <f t="shared" si="1"/>
        <v>87</v>
      </c>
      <c r="C102" s="96">
        <f>AO102</f>
        <v>0</v>
      </c>
      <c r="D102" s="163"/>
      <c r="E102" s="90" t="s">
        <v>222</v>
      </c>
      <c r="F102" s="40" t="s">
        <v>19</v>
      </c>
      <c r="G102" s="43">
        <v>1997</v>
      </c>
      <c r="H102" s="41">
        <f>IF(G102&gt;2001,10,IF(G102&gt;1999,12,IF(G102&gt;1997,14,IF(G102&gt;1995,16,0))))</f>
        <v>16</v>
      </c>
      <c r="I102" s="42"/>
      <c r="J102" s="150"/>
      <c r="K102" s="177"/>
      <c r="L102" s="64"/>
      <c r="M102" s="64"/>
      <c r="N102" s="178"/>
      <c r="O102" s="64"/>
      <c r="P102" s="64"/>
      <c r="Q102" s="64"/>
      <c r="R102" s="64"/>
      <c r="S102" s="64"/>
      <c r="T102" s="64"/>
      <c r="U102" s="64"/>
      <c r="V102" s="64"/>
      <c r="W102" s="64"/>
      <c r="X102" s="64">
        <f>11-11</f>
        <v>0</v>
      </c>
      <c r="Y102" s="64"/>
      <c r="Z102" s="64"/>
      <c r="AA102" s="64"/>
      <c r="AB102" s="64"/>
      <c r="AC102" s="66"/>
      <c r="AD102" s="66"/>
      <c r="AE102" s="242"/>
      <c r="AF102" s="242"/>
      <c r="AG102" s="320"/>
      <c r="AH102" s="320"/>
      <c r="AI102" s="320"/>
      <c r="AJ102" s="320"/>
      <c r="AK102" s="286"/>
      <c r="AL102" s="286"/>
      <c r="AM102" s="66"/>
      <c r="AN102" s="35">
        <f>SUM(AP102:AV102)</f>
        <v>0</v>
      </c>
      <c r="AO102" s="36">
        <f>SUM(J102:AN102)</f>
        <v>0</v>
      </c>
      <c r="AP102" s="54"/>
      <c r="AQ102" s="69"/>
      <c r="AR102" s="69"/>
      <c r="AS102" s="69"/>
      <c r="AT102" s="69"/>
      <c r="AU102" s="69"/>
      <c r="AV102" s="207"/>
      <c r="AW102" s="70"/>
    </row>
    <row r="103" spans="1:49" ht="13.5" thickBot="1">
      <c r="A103" s="32">
        <v>97</v>
      </c>
      <c r="B103" s="39">
        <f t="shared" si="1"/>
        <v>87</v>
      </c>
      <c r="C103" s="96">
        <f>AO103</f>
        <v>0</v>
      </c>
      <c r="D103" s="163"/>
      <c r="E103" s="90" t="s">
        <v>156</v>
      </c>
      <c r="F103" s="43" t="s">
        <v>9</v>
      </c>
      <c r="G103" s="43">
        <v>1997</v>
      </c>
      <c r="H103" s="41">
        <f>IF(G103&gt;2001,10,IF(G103&gt;1999,12,IF(G103&gt;1997,14,IF(G103&gt;1995,16,0))))</f>
        <v>16</v>
      </c>
      <c r="I103" s="42"/>
      <c r="J103" s="150"/>
      <c r="K103" s="177"/>
      <c r="L103" s="64"/>
      <c r="M103" s="64"/>
      <c r="N103" s="17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6"/>
      <c r="AD103" s="66"/>
      <c r="AE103" s="242"/>
      <c r="AF103" s="242"/>
      <c r="AG103" s="320"/>
      <c r="AH103" s="320"/>
      <c r="AI103" s="320"/>
      <c r="AJ103" s="320"/>
      <c r="AK103" s="286"/>
      <c r="AL103" s="286"/>
      <c r="AM103" s="66"/>
      <c r="AN103" s="35">
        <f>SUM(AP103:AV103)</f>
        <v>0</v>
      </c>
      <c r="AO103" s="36">
        <f>SUM(J103:AN103)</f>
        <v>0</v>
      </c>
      <c r="AP103" s="54"/>
      <c r="AQ103" s="70"/>
      <c r="AR103" s="70"/>
      <c r="AS103" s="69"/>
      <c r="AT103" s="69"/>
      <c r="AU103" s="70"/>
      <c r="AV103" s="247"/>
      <c r="AW103" s="69"/>
    </row>
    <row r="104" spans="1:49" ht="13.5" thickBot="1">
      <c r="A104" s="38">
        <v>98</v>
      </c>
      <c r="B104" s="39">
        <f t="shared" si="1"/>
        <v>87</v>
      </c>
      <c r="C104" s="96">
        <f>AO104</f>
        <v>0</v>
      </c>
      <c r="D104" s="163"/>
      <c r="E104" s="89" t="s">
        <v>223</v>
      </c>
      <c r="F104" s="40" t="s">
        <v>9</v>
      </c>
      <c r="G104" s="43">
        <v>1998</v>
      </c>
      <c r="H104" s="41">
        <f>IF(G104&gt;2001,10,IF(G104&gt;1999,12,IF(G104&gt;1997,14,IF(G104&gt;1995,16,0))))</f>
        <v>14</v>
      </c>
      <c r="I104" s="42"/>
      <c r="J104" s="150"/>
      <c r="K104" s="177"/>
      <c r="L104" s="64"/>
      <c r="M104" s="64"/>
      <c r="N104" s="17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6"/>
      <c r="AD104" s="66"/>
      <c r="AE104" s="242"/>
      <c r="AF104" s="242"/>
      <c r="AG104" s="320"/>
      <c r="AH104" s="320"/>
      <c r="AI104" s="320"/>
      <c r="AJ104" s="320"/>
      <c r="AK104" s="286"/>
      <c r="AL104" s="286"/>
      <c r="AM104" s="66"/>
      <c r="AN104" s="35">
        <f>SUM(AP104:AW104)</f>
        <v>0</v>
      </c>
      <c r="AO104" s="36">
        <f>SUM(J104:AN104)</f>
        <v>0</v>
      </c>
      <c r="AP104" s="54"/>
      <c r="AQ104" s="70"/>
      <c r="AR104" s="70"/>
      <c r="AS104" s="69"/>
      <c r="AT104" s="69"/>
      <c r="AU104" s="69"/>
      <c r="AV104" s="247"/>
      <c r="AW104" s="267"/>
    </row>
    <row r="105" spans="1:49" ht="13.5" thickBot="1">
      <c r="A105" s="32">
        <v>99</v>
      </c>
      <c r="B105" s="39">
        <f t="shared" si="1"/>
        <v>87</v>
      </c>
      <c r="C105" s="96">
        <f>AO105</f>
        <v>0</v>
      </c>
      <c r="D105" s="163"/>
      <c r="E105" s="89" t="s">
        <v>33</v>
      </c>
      <c r="F105" s="40" t="s">
        <v>15</v>
      </c>
      <c r="G105" s="43">
        <v>2000</v>
      </c>
      <c r="H105" s="41">
        <f>IF(G105&gt;2001,10,IF(G105&gt;1999,12,IF(G105&gt;1997,14,IF(G105&gt;1995,16,0))))</f>
        <v>12</v>
      </c>
      <c r="I105" s="42"/>
      <c r="J105" s="150"/>
      <c r="K105" s="177"/>
      <c r="L105" s="64"/>
      <c r="M105" s="64"/>
      <c r="N105" s="178"/>
      <c r="O105" s="64"/>
      <c r="P105" s="64"/>
      <c r="Q105" s="64"/>
      <c r="R105" s="64"/>
      <c r="S105" s="64"/>
      <c r="T105" s="64"/>
      <c r="U105" s="64"/>
      <c r="V105" s="64"/>
      <c r="W105" s="64">
        <f>4-4</f>
        <v>0</v>
      </c>
      <c r="X105" s="64"/>
      <c r="Y105" s="64"/>
      <c r="Z105" s="64">
        <f>7-7</f>
        <v>0</v>
      </c>
      <c r="AA105" s="64"/>
      <c r="AB105" s="64"/>
      <c r="AC105" s="66"/>
      <c r="AD105" s="66"/>
      <c r="AE105" s="242"/>
      <c r="AF105" s="242"/>
      <c r="AG105" s="320"/>
      <c r="AH105" s="320">
        <v>0</v>
      </c>
      <c r="AI105" s="320"/>
      <c r="AJ105" s="320"/>
      <c r="AK105" s="286"/>
      <c r="AL105" s="286"/>
      <c r="AM105" s="66"/>
      <c r="AN105" s="35">
        <f>SUM(AP105:AV105)</f>
        <v>0</v>
      </c>
      <c r="AO105" s="36">
        <f>SUM(J105:AN105)</f>
        <v>0</v>
      </c>
      <c r="AP105" s="54"/>
      <c r="AQ105" s="70"/>
      <c r="AR105" s="70"/>
      <c r="AS105" s="70"/>
      <c r="AT105" s="70"/>
      <c r="AU105" s="69"/>
      <c r="AV105" s="247"/>
      <c r="AW105" s="69"/>
    </row>
    <row r="106" spans="1:49" ht="13.5" thickBot="1">
      <c r="A106" s="32">
        <v>100</v>
      </c>
      <c r="B106" s="39">
        <f t="shared" si="1"/>
        <v>87</v>
      </c>
      <c r="C106" s="96">
        <f>AO106</f>
        <v>0</v>
      </c>
      <c r="D106" s="163"/>
      <c r="E106" s="90" t="s">
        <v>213</v>
      </c>
      <c r="F106" s="43" t="s">
        <v>15</v>
      </c>
      <c r="G106" s="43">
        <v>2003</v>
      </c>
      <c r="H106" s="41">
        <f>IF(G106&gt;2001,10,IF(G106&gt;1999,12,IF(G106&gt;1997,14,IF(G106&gt;1995,16,0))))</f>
        <v>10</v>
      </c>
      <c r="I106" s="42"/>
      <c r="J106" s="150"/>
      <c r="K106" s="177"/>
      <c r="L106" s="64"/>
      <c r="M106" s="64"/>
      <c r="N106" s="178"/>
      <c r="O106" s="64"/>
      <c r="P106" s="193"/>
      <c r="Q106" s="64"/>
      <c r="R106" s="64"/>
      <c r="S106" s="64"/>
      <c r="T106" s="64"/>
      <c r="U106" s="64"/>
      <c r="V106" s="64"/>
      <c r="W106" s="64"/>
      <c r="X106" s="64"/>
      <c r="Y106" s="64">
        <f>5-5</f>
        <v>0</v>
      </c>
      <c r="Z106" s="64"/>
      <c r="AA106" s="64"/>
      <c r="AB106" s="64"/>
      <c r="AC106" s="66"/>
      <c r="AD106" s="66"/>
      <c r="AE106" s="242"/>
      <c r="AF106" s="242"/>
      <c r="AG106" s="320"/>
      <c r="AH106" s="320"/>
      <c r="AI106" s="320"/>
      <c r="AJ106" s="320"/>
      <c r="AK106" s="286"/>
      <c r="AL106" s="286"/>
      <c r="AM106" s="66"/>
      <c r="AN106" s="35">
        <f>SUM(AP106:AV106)</f>
        <v>0</v>
      </c>
      <c r="AO106" s="36">
        <f>SUM(J106:AN106)</f>
        <v>0</v>
      </c>
      <c r="AP106" s="37"/>
      <c r="AQ106" s="70"/>
      <c r="AR106" s="70"/>
      <c r="AS106" s="69"/>
      <c r="AT106" s="69"/>
      <c r="AU106" s="69"/>
      <c r="AV106" s="207"/>
      <c r="AW106" s="70"/>
    </row>
    <row r="107" spans="1:49" ht="13.5" thickBot="1">
      <c r="A107" s="38">
        <v>101</v>
      </c>
      <c r="B107" s="39">
        <f t="shared" si="1"/>
        <v>87</v>
      </c>
      <c r="C107" s="96">
        <f>AO107</f>
        <v>0</v>
      </c>
      <c r="D107" s="163"/>
      <c r="E107" s="89" t="s">
        <v>216</v>
      </c>
      <c r="F107" s="40" t="s">
        <v>9</v>
      </c>
      <c r="G107" s="40">
        <v>1999</v>
      </c>
      <c r="H107" s="41">
        <f>IF(G107&gt;2001,10,IF(G107&gt;1999,12,IF(G107&gt;1997,14,IF(G107&gt;1995,16,0))))</f>
        <v>14</v>
      </c>
      <c r="I107" s="42"/>
      <c r="J107" s="150"/>
      <c r="K107" s="177"/>
      <c r="L107" s="64"/>
      <c r="M107" s="64"/>
      <c r="N107" s="17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>
        <f>7-7</f>
        <v>0</v>
      </c>
      <c r="AB107" s="64"/>
      <c r="AC107" s="66"/>
      <c r="AD107" s="66"/>
      <c r="AE107" s="242"/>
      <c r="AF107" s="242"/>
      <c r="AG107" s="320"/>
      <c r="AH107" s="320"/>
      <c r="AI107" s="320">
        <v>0</v>
      </c>
      <c r="AJ107" s="320"/>
      <c r="AK107" s="286"/>
      <c r="AL107" s="286"/>
      <c r="AM107" s="66"/>
      <c r="AN107" s="35">
        <f>SUM(AP107:AW107)</f>
        <v>0</v>
      </c>
      <c r="AO107" s="36">
        <f>SUM(J107:AN107)</f>
        <v>0</v>
      </c>
      <c r="AP107" s="54"/>
      <c r="AQ107" s="70"/>
      <c r="AR107" s="70"/>
      <c r="AS107" s="70"/>
      <c r="AT107" s="70"/>
      <c r="AU107" s="70"/>
      <c r="AV107" s="207"/>
      <c r="AW107" s="265"/>
    </row>
    <row r="108" spans="1:49" ht="13.5" thickBot="1">
      <c r="A108" s="32">
        <v>102</v>
      </c>
      <c r="B108" s="39">
        <f t="shared" si="1"/>
        <v>87</v>
      </c>
      <c r="C108" s="96">
        <f>AO108</f>
        <v>0</v>
      </c>
      <c r="D108" s="163"/>
      <c r="E108" s="90" t="s">
        <v>214</v>
      </c>
      <c r="F108" s="43" t="s">
        <v>9</v>
      </c>
      <c r="G108" s="43">
        <v>2001</v>
      </c>
      <c r="H108" s="41">
        <f>IF(G108&gt;2001,10,IF(G108&gt;1999,12,IF(G108&gt;1997,14,IF(G108&gt;1995,16,0))))</f>
        <v>12</v>
      </c>
      <c r="I108" s="61"/>
      <c r="J108" s="152"/>
      <c r="K108" s="190"/>
      <c r="L108" s="191"/>
      <c r="M108" s="191"/>
      <c r="N108" s="19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6"/>
      <c r="AD108" s="66"/>
      <c r="AE108" s="242"/>
      <c r="AF108" s="242"/>
      <c r="AG108" s="320"/>
      <c r="AH108" s="320"/>
      <c r="AI108" s="320"/>
      <c r="AJ108" s="320"/>
      <c r="AK108" s="286"/>
      <c r="AL108" s="286"/>
      <c r="AM108" s="66"/>
      <c r="AN108" s="35">
        <f>SUM(AP108:AV108)</f>
        <v>0</v>
      </c>
      <c r="AO108" s="36">
        <f>SUM(J108:AN108)</f>
        <v>0</v>
      </c>
      <c r="AP108" s="37"/>
      <c r="AQ108" s="70"/>
      <c r="AR108" s="70"/>
      <c r="AS108" s="70"/>
      <c r="AT108" s="70"/>
      <c r="AU108" s="70"/>
      <c r="AV108" s="207"/>
      <c r="AW108" s="70"/>
    </row>
    <row r="109" spans="1:49" ht="13.5" thickBot="1">
      <c r="A109" s="32">
        <v>103</v>
      </c>
      <c r="B109" s="39">
        <f t="shared" si="1"/>
        <v>87</v>
      </c>
      <c r="C109" s="96">
        <f>AO109</f>
        <v>0</v>
      </c>
      <c r="D109" s="163"/>
      <c r="E109" s="90" t="s">
        <v>69</v>
      </c>
      <c r="F109" s="43" t="s">
        <v>9</v>
      </c>
      <c r="G109" s="43">
        <v>2000</v>
      </c>
      <c r="H109" s="41">
        <f>IF(G109&gt;2001,10,IF(G109&gt;1999,12,IF(G109&gt;1997,14,IF(G109&gt;1995,16,0))))</f>
        <v>12</v>
      </c>
      <c r="I109" s="42"/>
      <c r="J109" s="150"/>
      <c r="K109" s="177"/>
      <c r="L109" s="64"/>
      <c r="M109" s="64"/>
      <c r="N109" s="17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6"/>
      <c r="AD109" s="66"/>
      <c r="AE109" s="242"/>
      <c r="AF109" s="242"/>
      <c r="AG109" s="320"/>
      <c r="AH109" s="320"/>
      <c r="AI109" s="320"/>
      <c r="AJ109" s="320"/>
      <c r="AK109" s="286"/>
      <c r="AL109" s="286"/>
      <c r="AM109" s="66"/>
      <c r="AN109" s="35">
        <f>SUM(AP109:AV109)</f>
        <v>0</v>
      </c>
      <c r="AO109" s="36">
        <f>SUM(J109:AN109)</f>
        <v>0</v>
      </c>
      <c r="AP109" s="54"/>
      <c r="AQ109" s="70"/>
      <c r="AR109" s="70"/>
      <c r="AS109" s="70"/>
      <c r="AT109" s="70"/>
      <c r="AU109" s="70"/>
      <c r="AV109" s="207"/>
      <c r="AW109" s="70"/>
    </row>
    <row r="110" spans="1:49" ht="13.5" thickBot="1">
      <c r="A110" s="38">
        <v>104</v>
      </c>
      <c r="B110" s="39">
        <f t="shared" si="1"/>
        <v>87</v>
      </c>
      <c r="C110" s="96">
        <f>AO110</f>
        <v>0</v>
      </c>
      <c r="D110" s="163"/>
      <c r="E110" s="90" t="s">
        <v>245</v>
      </c>
      <c r="F110" s="40" t="s">
        <v>9</v>
      </c>
      <c r="G110" s="43">
        <v>1996</v>
      </c>
      <c r="H110" s="41">
        <f>IF(G110&gt;2001,10,IF(G110&gt;1999,12,IF(G110&gt;1997,14,IF(G110&gt;1995,16,0))))</f>
        <v>16</v>
      </c>
      <c r="I110" s="42"/>
      <c r="J110" s="150"/>
      <c r="K110" s="177"/>
      <c r="L110" s="64"/>
      <c r="M110" s="64"/>
      <c r="N110" s="17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6"/>
      <c r="AD110" s="66"/>
      <c r="AE110" s="242"/>
      <c r="AF110" s="242"/>
      <c r="AG110" s="320"/>
      <c r="AH110" s="320"/>
      <c r="AI110" s="320"/>
      <c r="AJ110" s="320"/>
      <c r="AK110" s="286"/>
      <c r="AL110" s="286"/>
      <c r="AM110" s="66"/>
      <c r="AN110" s="35">
        <f>SUM(AP110:AV110)</f>
        <v>0</v>
      </c>
      <c r="AO110" s="36">
        <f>SUM(J110:AN110)</f>
        <v>0</v>
      </c>
      <c r="AP110" s="54"/>
      <c r="AQ110" s="70"/>
      <c r="AR110" s="70"/>
      <c r="AS110" s="70"/>
      <c r="AT110" s="70"/>
      <c r="AU110" s="69"/>
      <c r="AV110" s="247"/>
      <c r="AW110" s="69"/>
    </row>
    <row r="111" spans="1:49" ht="13.5" thickBot="1">
      <c r="A111" s="32">
        <v>105</v>
      </c>
      <c r="B111" s="39">
        <f t="shared" si="1"/>
        <v>87</v>
      </c>
      <c r="C111" s="96">
        <f>AO111</f>
        <v>0</v>
      </c>
      <c r="D111" s="163"/>
      <c r="E111" s="90" t="s">
        <v>203</v>
      </c>
      <c r="F111" s="43" t="s">
        <v>9</v>
      </c>
      <c r="G111" s="43">
        <v>1999</v>
      </c>
      <c r="H111" s="41">
        <f>IF(G111&gt;2001,10,IF(G111&gt;1999,12,IF(G111&gt;1997,14,IF(G111&gt;1995,16,0))))</f>
        <v>14</v>
      </c>
      <c r="I111" s="42"/>
      <c r="J111" s="150"/>
      <c r="K111" s="177"/>
      <c r="L111" s="64"/>
      <c r="M111" s="64"/>
      <c r="N111" s="17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6"/>
      <c r="AD111" s="66"/>
      <c r="AE111" s="242"/>
      <c r="AF111" s="242"/>
      <c r="AG111" s="320"/>
      <c r="AH111" s="320"/>
      <c r="AI111" s="320"/>
      <c r="AJ111" s="320"/>
      <c r="AK111" s="286"/>
      <c r="AL111" s="286"/>
      <c r="AM111" s="66"/>
      <c r="AN111" s="35">
        <f>SUM(AP111:AW111)</f>
        <v>0</v>
      </c>
      <c r="AO111" s="36">
        <f>SUM(J111:AN111)</f>
        <v>0</v>
      </c>
      <c r="AP111" s="54"/>
      <c r="AQ111" s="70"/>
      <c r="AR111" s="70"/>
      <c r="AS111" s="69"/>
      <c r="AT111" s="69"/>
      <c r="AU111" s="70"/>
      <c r="AV111" s="247"/>
      <c r="AW111" s="267"/>
    </row>
    <row r="112" spans="1:49" ht="13.5" thickBot="1">
      <c r="A112" s="32">
        <v>106</v>
      </c>
      <c r="B112" s="39">
        <f t="shared" si="1"/>
        <v>87</v>
      </c>
      <c r="C112" s="96">
        <f>AO112</f>
        <v>0</v>
      </c>
      <c r="D112" s="163"/>
      <c r="E112" s="90" t="s">
        <v>87</v>
      </c>
      <c r="F112" s="43" t="s">
        <v>9</v>
      </c>
      <c r="G112" s="43">
        <v>1996</v>
      </c>
      <c r="H112" s="41">
        <f>IF(G112&gt;2001,10,IF(G112&gt;1999,12,IF(G112&gt;1997,14,IF(G112&gt;1995,16,0))))</f>
        <v>16</v>
      </c>
      <c r="I112" s="42"/>
      <c r="J112" s="150"/>
      <c r="K112" s="177"/>
      <c r="L112" s="64"/>
      <c r="M112" s="64"/>
      <c r="N112" s="17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6"/>
      <c r="AD112" s="66"/>
      <c r="AE112" s="242"/>
      <c r="AF112" s="242"/>
      <c r="AG112" s="320"/>
      <c r="AH112" s="320"/>
      <c r="AI112" s="320"/>
      <c r="AJ112" s="320"/>
      <c r="AK112" s="286"/>
      <c r="AL112" s="286"/>
      <c r="AM112" s="66"/>
      <c r="AN112" s="35">
        <f>SUM(AP112:AV112)</f>
        <v>0</v>
      </c>
      <c r="AO112" s="36">
        <f>SUM(J112:AN112)</f>
        <v>0</v>
      </c>
      <c r="AP112" s="54"/>
      <c r="AQ112" s="70"/>
      <c r="AR112" s="70"/>
      <c r="AS112" s="70"/>
      <c r="AT112" s="70"/>
      <c r="AU112" s="70"/>
      <c r="AV112" s="207"/>
      <c r="AW112" s="70"/>
    </row>
    <row r="113" spans="1:49" ht="13.5" thickBot="1">
      <c r="A113" s="38">
        <v>107</v>
      </c>
      <c r="B113" s="39">
        <f t="shared" si="1"/>
        <v>87</v>
      </c>
      <c r="C113" s="96">
        <f>AO113</f>
        <v>0</v>
      </c>
      <c r="D113" s="163"/>
      <c r="E113" s="90" t="s">
        <v>349</v>
      </c>
      <c r="F113" s="43" t="s">
        <v>9</v>
      </c>
      <c r="G113" s="133">
        <v>2002</v>
      </c>
      <c r="H113" s="41">
        <f>IF(G113&gt;2001,10,IF(G113&gt;1999,12,IF(G113&gt;1997,14,IF(G113&gt;1995,16,0))))</f>
        <v>10</v>
      </c>
      <c r="I113" s="42"/>
      <c r="J113" s="150"/>
      <c r="K113" s="177"/>
      <c r="L113" s="64"/>
      <c r="M113" s="64"/>
      <c r="N113" s="178"/>
      <c r="O113" s="64"/>
      <c r="P113" s="64"/>
      <c r="Q113" s="64"/>
      <c r="R113" s="64"/>
      <c r="S113" s="64"/>
      <c r="T113" s="64"/>
      <c r="U113" s="64"/>
      <c r="V113" s="64">
        <f>3-3</f>
        <v>0</v>
      </c>
      <c r="W113" s="64"/>
      <c r="X113" s="64"/>
      <c r="Y113" s="64"/>
      <c r="Z113" s="64"/>
      <c r="AA113" s="64"/>
      <c r="AB113" s="64"/>
      <c r="AC113" s="66"/>
      <c r="AD113" s="66"/>
      <c r="AE113" s="242">
        <f>3-3</f>
        <v>0</v>
      </c>
      <c r="AF113" s="242"/>
      <c r="AG113" s="320">
        <v>0</v>
      </c>
      <c r="AH113" s="320"/>
      <c r="AI113" s="320"/>
      <c r="AJ113" s="320"/>
      <c r="AK113" s="286"/>
      <c r="AL113" s="286"/>
      <c r="AM113" s="66"/>
      <c r="AN113" s="35">
        <f>SUM(AP113:AV113)</f>
        <v>0</v>
      </c>
      <c r="AO113" s="36">
        <f>SUM(J113:AN113)</f>
        <v>0</v>
      </c>
      <c r="AP113" s="54"/>
      <c r="AQ113" s="70"/>
      <c r="AR113" s="70"/>
      <c r="AS113" s="70"/>
      <c r="AT113" s="70"/>
      <c r="AU113" s="70"/>
      <c r="AV113" s="207"/>
      <c r="AW113" s="70"/>
    </row>
    <row r="114" spans="1:49" ht="13.5" thickBot="1">
      <c r="A114" s="32">
        <v>108</v>
      </c>
      <c r="B114" s="39">
        <f t="shared" si="1"/>
        <v>87</v>
      </c>
      <c r="C114" s="96">
        <f>AO114</f>
        <v>0</v>
      </c>
      <c r="D114" s="163"/>
      <c r="E114" s="90" t="s">
        <v>104</v>
      </c>
      <c r="F114" s="43" t="s">
        <v>9</v>
      </c>
      <c r="G114" s="40">
        <v>1996</v>
      </c>
      <c r="H114" s="41">
        <f>IF(G114&gt;2001,10,IF(G114&gt;1999,12,IF(G114&gt;1997,14,IF(G114&gt;1995,16,0))))</f>
        <v>16</v>
      </c>
      <c r="I114" s="42"/>
      <c r="J114" s="150"/>
      <c r="K114" s="177"/>
      <c r="L114" s="64"/>
      <c r="M114" s="64"/>
      <c r="N114" s="17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6"/>
      <c r="AD114" s="66"/>
      <c r="AE114" s="242"/>
      <c r="AF114" s="242"/>
      <c r="AG114" s="320"/>
      <c r="AH114" s="320"/>
      <c r="AI114" s="320"/>
      <c r="AJ114" s="320"/>
      <c r="AK114" s="286"/>
      <c r="AL114" s="286"/>
      <c r="AM114" s="66"/>
      <c r="AN114" s="35">
        <f>SUM(AP114:AV114)</f>
        <v>0</v>
      </c>
      <c r="AO114" s="36">
        <f>SUM(J114:AN114)</f>
        <v>0</v>
      </c>
      <c r="AP114" s="54"/>
      <c r="AQ114" s="69"/>
      <c r="AR114" s="69"/>
      <c r="AS114" s="70"/>
      <c r="AT114" s="70"/>
      <c r="AU114" s="70"/>
      <c r="AV114" s="207"/>
      <c r="AW114" s="70"/>
    </row>
    <row r="115" spans="1:49" ht="13.5" thickBot="1">
      <c r="A115" s="32">
        <v>109</v>
      </c>
      <c r="B115" s="39">
        <f t="shared" si="1"/>
        <v>87</v>
      </c>
      <c r="C115" s="96">
        <f>AO115</f>
        <v>0</v>
      </c>
      <c r="D115" s="163"/>
      <c r="E115" s="89" t="s">
        <v>96</v>
      </c>
      <c r="F115" s="40" t="s">
        <v>9</v>
      </c>
      <c r="G115" s="43">
        <v>1999</v>
      </c>
      <c r="H115" s="41">
        <f>IF(G115&gt;2001,10,IF(G115&gt;1999,12,IF(G115&gt;1997,14,IF(G115&gt;1995,16,0))))</f>
        <v>14</v>
      </c>
      <c r="I115" s="42"/>
      <c r="J115" s="150"/>
      <c r="K115" s="177"/>
      <c r="L115" s="64"/>
      <c r="M115" s="64"/>
      <c r="N115" s="178"/>
      <c r="O115" s="64"/>
      <c r="P115" s="64"/>
      <c r="Q115" s="193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6"/>
      <c r="AD115" s="66"/>
      <c r="AE115" s="242"/>
      <c r="AF115" s="242"/>
      <c r="AG115" s="320"/>
      <c r="AH115" s="320"/>
      <c r="AI115" s="320"/>
      <c r="AJ115" s="320"/>
      <c r="AK115" s="286"/>
      <c r="AL115" s="286"/>
      <c r="AM115" s="66"/>
      <c r="AN115" s="35">
        <f>SUM(AP115:AW115)</f>
        <v>0</v>
      </c>
      <c r="AO115" s="36">
        <f>SUM(J115:AN115)</f>
        <v>0</v>
      </c>
      <c r="AP115" s="54"/>
      <c r="AQ115" s="70"/>
      <c r="AR115" s="70"/>
      <c r="AS115" s="70"/>
      <c r="AT115" s="70"/>
      <c r="AU115" s="70"/>
      <c r="AV115" s="207"/>
      <c r="AW115" s="265"/>
    </row>
    <row r="116" spans="1:49" ht="13.5" thickBot="1">
      <c r="A116" s="38">
        <v>110</v>
      </c>
      <c r="B116" s="39">
        <f t="shared" si="1"/>
        <v>87</v>
      </c>
      <c r="C116" s="96">
        <f>AO116</f>
        <v>0</v>
      </c>
      <c r="D116" s="163"/>
      <c r="E116" s="90" t="s">
        <v>343</v>
      </c>
      <c r="F116" s="43"/>
      <c r="G116" s="133">
        <v>1998</v>
      </c>
      <c r="H116" s="41">
        <f>IF(G116&gt;2001,10,IF(G116&gt;1999,12,IF(G116&gt;1997,14,IF(G116&gt;1995,16,0))))</f>
        <v>14</v>
      </c>
      <c r="I116" s="42"/>
      <c r="J116" s="150"/>
      <c r="K116" s="177"/>
      <c r="L116" s="64"/>
      <c r="M116" s="64"/>
      <c r="N116" s="178"/>
      <c r="O116" s="64"/>
      <c r="P116" s="64"/>
      <c r="Q116" s="64"/>
      <c r="R116" s="64"/>
      <c r="S116" s="64"/>
      <c r="T116" s="64">
        <f>7-7</f>
        <v>0</v>
      </c>
      <c r="U116" s="64"/>
      <c r="V116" s="64"/>
      <c r="W116" s="64"/>
      <c r="X116" s="64"/>
      <c r="Y116" s="64"/>
      <c r="Z116" s="64"/>
      <c r="AA116" s="64"/>
      <c r="AB116" s="64"/>
      <c r="AC116" s="66"/>
      <c r="AD116" s="66"/>
      <c r="AE116" s="242"/>
      <c r="AF116" s="242"/>
      <c r="AG116" s="320"/>
      <c r="AH116" s="320"/>
      <c r="AI116" s="320"/>
      <c r="AJ116" s="320"/>
      <c r="AK116" s="286"/>
      <c r="AL116" s="286"/>
      <c r="AM116" s="66"/>
      <c r="AN116" s="35">
        <f>SUM(AP116:AW116)</f>
        <v>0</v>
      </c>
      <c r="AO116" s="36">
        <f>SUM(J116:AN116)</f>
        <v>0</v>
      </c>
      <c r="AP116" s="54"/>
      <c r="AQ116" s="70"/>
      <c r="AR116" s="70"/>
      <c r="AS116" s="70"/>
      <c r="AT116" s="70"/>
      <c r="AU116" s="70"/>
      <c r="AV116" s="247"/>
      <c r="AW116" s="267"/>
    </row>
    <row r="117" spans="1:49" ht="13.5" thickBot="1">
      <c r="A117" s="32">
        <v>111</v>
      </c>
      <c r="B117" s="39">
        <f t="shared" si="1"/>
        <v>87</v>
      </c>
      <c r="C117" s="96">
        <f>AO117</f>
        <v>0</v>
      </c>
      <c r="D117" s="163"/>
      <c r="E117" s="90" t="s">
        <v>183</v>
      </c>
      <c r="F117" s="43" t="s">
        <v>13</v>
      </c>
      <c r="G117" s="43">
        <v>1999</v>
      </c>
      <c r="H117" s="41">
        <f>IF(G117&gt;2001,10,IF(G117&gt;1999,12,IF(G117&gt;1997,14,IF(G117&gt;1995,16,0))))</f>
        <v>14</v>
      </c>
      <c r="I117" s="42"/>
      <c r="J117" s="150"/>
      <c r="K117" s="177"/>
      <c r="L117" s="64"/>
      <c r="M117" s="64"/>
      <c r="N117" s="17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6"/>
      <c r="AD117" s="66"/>
      <c r="AE117" s="242"/>
      <c r="AF117" s="242"/>
      <c r="AG117" s="320"/>
      <c r="AH117" s="320"/>
      <c r="AI117" s="320"/>
      <c r="AJ117" s="320"/>
      <c r="AK117" s="286"/>
      <c r="AL117" s="286"/>
      <c r="AM117" s="66"/>
      <c r="AN117" s="35">
        <f>SUM(AP117:AW117)</f>
        <v>0</v>
      </c>
      <c r="AO117" s="36">
        <f>SUM(J117:AN117)</f>
        <v>0</v>
      </c>
      <c r="AP117" s="37"/>
      <c r="AQ117" s="70"/>
      <c r="AR117" s="70"/>
      <c r="AS117" s="70"/>
      <c r="AT117" s="70"/>
      <c r="AU117" s="70"/>
      <c r="AV117" s="247"/>
      <c r="AW117" s="267"/>
    </row>
    <row r="118" spans="1:49" ht="13.5" thickBot="1">
      <c r="A118" s="32">
        <v>112</v>
      </c>
      <c r="B118" s="39">
        <f t="shared" si="1"/>
        <v>87</v>
      </c>
      <c r="C118" s="96">
        <f>AO118</f>
        <v>0</v>
      </c>
      <c r="D118" s="163"/>
      <c r="E118" s="90" t="s">
        <v>351</v>
      </c>
      <c r="F118" s="40" t="s">
        <v>19</v>
      </c>
      <c r="G118" s="133">
        <v>1996</v>
      </c>
      <c r="H118" s="41">
        <f>IF(G118&gt;2001,10,IF(G118&gt;1999,12,IF(G118&gt;1997,14,IF(G118&gt;1995,16,0))))</f>
        <v>16</v>
      </c>
      <c r="I118" s="42"/>
      <c r="J118" s="150"/>
      <c r="K118" s="177"/>
      <c r="L118" s="64"/>
      <c r="M118" s="64"/>
      <c r="N118" s="178"/>
      <c r="O118" s="64"/>
      <c r="P118" s="64"/>
      <c r="Q118" s="64"/>
      <c r="R118" s="64"/>
      <c r="S118" s="64"/>
      <c r="T118" s="64"/>
      <c r="U118" s="64"/>
      <c r="V118" s="64"/>
      <c r="W118" s="64"/>
      <c r="X118" s="64">
        <f>11-11</f>
        <v>0</v>
      </c>
      <c r="Y118" s="64"/>
      <c r="Z118" s="64"/>
      <c r="AA118" s="64"/>
      <c r="AB118" s="64"/>
      <c r="AC118" s="66"/>
      <c r="AD118" s="66"/>
      <c r="AE118" s="242"/>
      <c r="AF118" s="242"/>
      <c r="AG118" s="320"/>
      <c r="AH118" s="320"/>
      <c r="AI118" s="320"/>
      <c r="AJ118" s="320"/>
      <c r="AK118" s="286"/>
      <c r="AL118" s="286"/>
      <c r="AM118" s="66"/>
      <c r="AN118" s="35">
        <f>SUM(AP118:AV118)</f>
        <v>0</v>
      </c>
      <c r="AO118" s="36">
        <f>SUM(J118:AN118)</f>
        <v>0</v>
      </c>
      <c r="AP118" s="54"/>
      <c r="AQ118" s="70"/>
      <c r="AR118" s="70"/>
      <c r="AS118" s="70"/>
      <c r="AT118" s="70"/>
      <c r="AU118" s="70"/>
      <c r="AV118" s="207"/>
      <c r="AW118" s="70"/>
    </row>
    <row r="119" spans="1:49" ht="13.5" thickBot="1">
      <c r="A119" s="38">
        <v>113</v>
      </c>
      <c r="B119" s="39">
        <f t="shared" si="1"/>
        <v>87</v>
      </c>
      <c r="C119" s="96">
        <f>AO119</f>
        <v>0</v>
      </c>
      <c r="D119" s="163"/>
      <c r="E119" s="89" t="s">
        <v>289</v>
      </c>
      <c r="F119" s="40" t="s">
        <v>19</v>
      </c>
      <c r="G119" s="43">
        <v>2000</v>
      </c>
      <c r="H119" s="41">
        <f>IF(G119&gt;2001,10,IF(G119&gt;1999,12,IF(G119&gt;1997,14,IF(G119&gt;1995,16,0))))</f>
        <v>12</v>
      </c>
      <c r="I119" s="42"/>
      <c r="J119" s="150"/>
      <c r="K119" s="177"/>
      <c r="L119" s="64"/>
      <c r="M119" s="64"/>
      <c r="N119" s="17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6"/>
      <c r="AD119" s="66"/>
      <c r="AE119" s="242"/>
      <c r="AF119" s="242"/>
      <c r="AG119" s="320"/>
      <c r="AH119" s="320"/>
      <c r="AI119" s="320"/>
      <c r="AJ119" s="320"/>
      <c r="AK119" s="286"/>
      <c r="AL119" s="286"/>
      <c r="AM119" s="66"/>
      <c r="AN119" s="35">
        <f>SUM(AP119:AV119)</f>
        <v>0</v>
      </c>
      <c r="AO119" s="36">
        <f>SUM(J119:AN119)</f>
        <v>0</v>
      </c>
      <c r="AP119" s="54"/>
      <c r="AQ119" s="69"/>
      <c r="AR119" s="69"/>
      <c r="AS119" s="70"/>
      <c r="AT119" s="70"/>
      <c r="AU119" s="70"/>
      <c r="AV119" s="207"/>
      <c r="AW119" s="70"/>
    </row>
    <row r="120" spans="1:49" ht="13.5" thickBot="1">
      <c r="A120" s="32">
        <v>114</v>
      </c>
      <c r="B120" s="39">
        <f t="shared" si="1"/>
        <v>87</v>
      </c>
      <c r="C120" s="96">
        <f>AO120</f>
        <v>0</v>
      </c>
      <c r="D120" s="163"/>
      <c r="E120" s="89" t="s">
        <v>89</v>
      </c>
      <c r="F120" s="40" t="s">
        <v>9</v>
      </c>
      <c r="G120" s="43">
        <v>2000</v>
      </c>
      <c r="H120" s="41">
        <f>IF(G120&gt;2001,10,IF(G120&gt;1999,12,IF(G120&gt;1997,14,IF(G120&gt;1995,16,0))))</f>
        <v>12</v>
      </c>
      <c r="I120" s="42" t="s">
        <v>143</v>
      </c>
      <c r="J120" s="150"/>
      <c r="K120" s="177"/>
      <c r="L120" s="64"/>
      <c r="M120" s="64"/>
      <c r="N120" s="17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6"/>
      <c r="AD120" s="66"/>
      <c r="AE120" s="242"/>
      <c r="AF120" s="242"/>
      <c r="AG120" s="320"/>
      <c r="AH120" s="320"/>
      <c r="AI120" s="320"/>
      <c r="AJ120" s="320"/>
      <c r="AK120" s="286"/>
      <c r="AL120" s="286"/>
      <c r="AM120" s="66"/>
      <c r="AN120" s="35">
        <f>SUM(AP120:AV120)</f>
        <v>0</v>
      </c>
      <c r="AO120" s="36">
        <f>SUM(J120:AN120)</f>
        <v>0</v>
      </c>
      <c r="AP120" s="54"/>
      <c r="AQ120" s="70"/>
      <c r="AR120" s="70"/>
      <c r="AS120" s="70"/>
      <c r="AT120" s="70"/>
      <c r="AU120" s="70"/>
      <c r="AV120" s="207"/>
      <c r="AW120" s="70"/>
    </row>
    <row r="121" spans="1:49" ht="13.5" thickBot="1">
      <c r="A121" s="32">
        <v>115</v>
      </c>
      <c r="B121" s="39">
        <f t="shared" si="1"/>
        <v>87</v>
      </c>
      <c r="C121" s="96">
        <f>AO121</f>
        <v>0</v>
      </c>
      <c r="D121" s="163"/>
      <c r="E121" s="89" t="s">
        <v>92</v>
      </c>
      <c r="F121" s="40" t="s">
        <v>9</v>
      </c>
      <c r="G121" s="40">
        <v>1999</v>
      </c>
      <c r="H121" s="41">
        <f>IF(G121&gt;2001,10,IF(G121&gt;1999,12,IF(G121&gt;1997,14,IF(G121&gt;1995,16,0))))</f>
        <v>14</v>
      </c>
      <c r="I121" s="42" t="s">
        <v>143</v>
      </c>
      <c r="J121" s="150"/>
      <c r="K121" s="177"/>
      <c r="L121" s="64"/>
      <c r="M121" s="64"/>
      <c r="N121" s="17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6"/>
      <c r="AD121" s="66"/>
      <c r="AE121" s="242"/>
      <c r="AF121" s="242"/>
      <c r="AG121" s="320"/>
      <c r="AH121" s="320"/>
      <c r="AI121" s="320"/>
      <c r="AJ121" s="320"/>
      <c r="AK121" s="286"/>
      <c r="AL121" s="286"/>
      <c r="AM121" s="66"/>
      <c r="AN121" s="35">
        <f>SUM(AP121:AW121)</f>
        <v>0</v>
      </c>
      <c r="AO121" s="36">
        <f>SUM(J121:AN121)</f>
        <v>0</v>
      </c>
      <c r="AP121" s="54"/>
      <c r="AQ121" s="70"/>
      <c r="AR121" s="70"/>
      <c r="AS121" s="70"/>
      <c r="AT121" s="70"/>
      <c r="AU121" s="70"/>
      <c r="AV121" s="207"/>
      <c r="AW121" s="265"/>
    </row>
    <row r="122" spans="1:49" ht="13.5" thickBot="1">
      <c r="A122" s="38">
        <v>116</v>
      </c>
      <c r="B122" s="39">
        <f t="shared" si="1"/>
        <v>87</v>
      </c>
      <c r="C122" s="96">
        <f>AO122</f>
        <v>0</v>
      </c>
      <c r="D122" s="163"/>
      <c r="E122" s="89" t="s">
        <v>90</v>
      </c>
      <c r="F122" s="40" t="s">
        <v>9</v>
      </c>
      <c r="G122" s="43">
        <v>1999</v>
      </c>
      <c r="H122" s="41">
        <f>IF(G122&gt;2001,10,IF(G122&gt;1999,12,IF(G122&gt;1997,14,IF(G122&gt;1995,16,0))))</f>
        <v>14</v>
      </c>
      <c r="I122" s="42"/>
      <c r="J122" s="150"/>
      <c r="K122" s="177"/>
      <c r="L122" s="64"/>
      <c r="M122" s="64"/>
      <c r="N122" s="17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6"/>
      <c r="AD122" s="66"/>
      <c r="AE122" s="242"/>
      <c r="AF122" s="242"/>
      <c r="AG122" s="320"/>
      <c r="AH122" s="320"/>
      <c r="AI122" s="320"/>
      <c r="AJ122" s="320"/>
      <c r="AK122" s="286"/>
      <c r="AL122" s="286"/>
      <c r="AM122" s="66"/>
      <c r="AN122" s="35">
        <f>SUM(AP122:AW122)</f>
        <v>0</v>
      </c>
      <c r="AO122" s="36">
        <f>SUM(J122:AN122)</f>
        <v>0</v>
      </c>
      <c r="AP122" s="54"/>
      <c r="AQ122" s="70"/>
      <c r="AR122" s="70"/>
      <c r="AS122" s="70"/>
      <c r="AT122" s="70"/>
      <c r="AU122" s="70"/>
      <c r="AV122" s="207"/>
      <c r="AW122" s="265"/>
    </row>
    <row r="123" spans="1:49" ht="13.5" thickBot="1">
      <c r="A123" s="32">
        <v>117</v>
      </c>
      <c r="B123" s="39">
        <f t="shared" si="1"/>
        <v>87</v>
      </c>
      <c r="C123" s="96">
        <f>AO123</f>
        <v>0</v>
      </c>
      <c r="D123" s="163"/>
      <c r="E123" s="89" t="s">
        <v>99</v>
      </c>
      <c r="F123" s="40" t="s">
        <v>9</v>
      </c>
      <c r="G123" s="40">
        <v>1996</v>
      </c>
      <c r="H123" s="41">
        <f>IF(G123&gt;2001,10,IF(G123&gt;1999,12,IF(G123&gt;1997,14,IF(G123&gt;1995,16,0))))</f>
        <v>16</v>
      </c>
      <c r="I123" s="42"/>
      <c r="J123" s="150"/>
      <c r="K123" s="177"/>
      <c r="L123" s="64"/>
      <c r="M123" s="64"/>
      <c r="N123" s="17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6"/>
      <c r="AD123" s="66"/>
      <c r="AE123" s="242"/>
      <c r="AF123" s="242"/>
      <c r="AG123" s="320"/>
      <c r="AH123" s="320"/>
      <c r="AI123" s="320"/>
      <c r="AJ123" s="320"/>
      <c r="AK123" s="286"/>
      <c r="AL123" s="286"/>
      <c r="AM123" s="66"/>
      <c r="AN123" s="35">
        <f>SUM(AP123:AV123)</f>
        <v>0</v>
      </c>
      <c r="AO123" s="36">
        <f>SUM(J123:AN123)</f>
        <v>0</v>
      </c>
      <c r="AP123" s="54"/>
      <c r="AQ123" s="69"/>
      <c r="AR123" s="69"/>
      <c r="AS123" s="70"/>
      <c r="AT123" s="70"/>
      <c r="AU123" s="70"/>
      <c r="AV123" s="207"/>
      <c r="AW123" s="70"/>
    </row>
    <row r="124" spans="1:49" ht="13.5" thickBot="1">
      <c r="A124" s="32">
        <v>118</v>
      </c>
      <c r="B124" s="39">
        <f t="shared" si="1"/>
        <v>87</v>
      </c>
      <c r="C124" s="96">
        <f>AO124</f>
        <v>0</v>
      </c>
      <c r="D124" s="163"/>
      <c r="E124" s="90" t="s">
        <v>184</v>
      </c>
      <c r="F124" s="43" t="s">
        <v>13</v>
      </c>
      <c r="G124" s="43">
        <v>1999</v>
      </c>
      <c r="H124" s="41">
        <f>IF(G124&gt;2001,10,IF(G124&gt;1999,12,IF(G124&gt;1997,14,IF(G124&gt;1995,16,0))))</f>
        <v>14</v>
      </c>
      <c r="I124" s="42"/>
      <c r="J124" s="150"/>
      <c r="K124" s="177"/>
      <c r="L124" s="64"/>
      <c r="M124" s="64"/>
      <c r="N124" s="17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6"/>
      <c r="AD124" s="66"/>
      <c r="AE124" s="242"/>
      <c r="AF124" s="242"/>
      <c r="AG124" s="320"/>
      <c r="AH124" s="320"/>
      <c r="AI124" s="320"/>
      <c r="AJ124" s="320"/>
      <c r="AK124" s="286"/>
      <c r="AL124" s="286"/>
      <c r="AM124" s="66"/>
      <c r="AN124" s="35">
        <f>SUM(AP124:AW124)</f>
        <v>0</v>
      </c>
      <c r="AO124" s="36">
        <f>SUM(J124:AN124)</f>
        <v>0</v>
      </c>
      <c r="AP124" s="37"/>
      <c r="AQ124" s="70"/>
      <c r="AR124" s="70"/>
      <c r="AS124" s="70"/>
      <c r="AT124" s="70"/>
      <c r="AU124" s="70"/>
      <c r="AV124" s="207"/>
      <c r="AW124" s="265"/>
    </row>
    <row r="125" spans="1:49" ht="13.5" thickBot="1">
      <c r="A125" s="38">
        <v>119</v>
      </c>
      <c r="B125" s="39">
        <f t="shared" si="1"/>
        <v>87</v>
      </c>
      <c r="C125" s="96">
        <f>AO125</f>
        <v>0</v>
      </c>
      <c r="D125" s="163"/>
      <c r="E125" s="90" t="s">
        <v>177</v>
      </c>
      <c r="F125" s="43" t="s">
        <v>19</v>
      </c>
      <c r="G125" s="43">
        <v>1997</v>
      </c>
      <c r="H125" s="41">
        <f>IF(G125&gt;2001,10,IF(G125&gt;1999,12,IF(G125&gt;1997,14,IF(G125&gt;1995,16,0))))</f>
        <v>16</v>
      </c>
      <c r="I125" s="42"/>
      <c r="J125" s="150"/>
      <c r="K125" s="177"/>
      <c r="L125" s="64"/>
      <c r="M125" s="64"/>
      <c r="N125" s="178"/>
      <c r="O125" s="64"/>
      <c r="P125" s="64"/>
      <c r="Q125" s="64"/>
      <c r="R125" s="64"/>
      <c r="S125" s="64"/>
      <c r="T125" s="64"/>
      <c r="U125" s="64"/>
      <c r="V125" s="64"/>
      <c r="W125" s="64"/>
      <c r="X125" s="64">
        <f>14-14</f>
        <v>0</v>
      </c>
      <c r="Y125" s="64"/>
      <c r="Z125" s="64"/>
      <c r="AA125" s="64"/>
      <c r="AB125" s="64"/>
      <c r="AC125" s="66"/>
      <c r="AD125" s="66"/>
      <c r="AE125" s="242"/>
      <c r="AF125" s="242"/>
      <c r="AG125" s="320"/>
      <c r="AH125" s="320"/>
      <c r="AI125" s="320"/>
      <c r="AJ125" s="320">
        <v>0</v>
      </c>
      <c r="AK125" s="286"/>
      <c r="AL125" s="286"/>
      <c r="AM125" s="66"/>
      <c r="AN125" s="35">
        <f>SUM(AP125:AV125)</f>
        <v>0</v>
      </c>
      <c r="AO125" s="36">
        <f>SUM(J125:AN125)</f>
        <v>0</v>
      </c>
      <c r="AP125" s="37"/>
      <c r="AQ125" s="70"/>
      <c r="AR125" s="70"/>
      <c r="AS125" s="70"/>
      <c r="AT125" s="70"/>
      <c r="AU125" s="70"/>
      <c r="AV125" s="207"/>
      <c r="AW125" s="70"/>
    </row>
    <row r="126" spans="1:49" ht="13.5" thickBot="1">
      <c r="A126" s="32">
        <v>120</v>
      </c>
      <c r="B126" s="39">
        <f t="shared" si="1"/>
        <v>87</v>
      </c>
      <c r="C126" s="96">
        <f>AO126</f>
        <v>0</v>
      </c>
      <c r="D126" s="163"/>
      <c r="E126" s="90" t="s">
        <v>105</v>
      </c>
      <c r="F126" s="43" t="s">
        <v>9</v>
      </c>
      <c r="G126" s="40">
        <v>1997</v>
      </c>
      <c r="H126" s="41">
        <f>IF(G126&gt;2001,10,IF(G126&gt;1999,12,IF(G126&gt;1997,14,IF(G126&gt;1995,16,0))))</f>
        <v>16</v>
      </c>
      <c r="I126" s="42"/>
      <c r="J126" s="150"/>
      <c r="K126" s="177"/>
      <c r="L126" s="64"/>
      <c r="M126" s="64"/>
      <c r="N126" s="17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6"/>
      <c r="AD126" s="66"/>
      <c r="AE126" s="242"/>
      <c r="AF126" s="242"/>
      <c r="AG126" s="320"/>
      <c r="AH126" s="320"/>
      <c r="AI126" s="320"/>
      <c r="AJ126" s="320"/>
      <c r="AK126" s="286"/>
      <c r="AL126" s="286"/>
      <c r="AM126" s="66"/>
      <c r="AN126" s="35">
        <f>SUM(AP126:AV126)</f>
        <v>0</v>
      </c>
      <c r="AO126" s="36">
        <f>SUM(J126:AN126)</f>
        <v>0</v>
      </c>
      <c r="AP126" s="54"/>
      <c r="AQ126" s="70"/>
      <c r="AR126" s="70"/>
      <c r="AS126" s="69"/>
      <c r="AT126" s="69"/>
      <c r="AU126" s="70"/>
      <c r="AV126" s="207"/>
      <c r="AW126" s="70"/>
    </row>
    <row r="127" spans="1:49" ht="13.5" thickBot="1">
      <c r="A127" s="32">
        <v>121</v>
      </c>
      <c r="B127" s="39">
        <f t="shared" si="1"/>
        <v>87</v>
      </c>
      <c r="C127" s="96">
        <f>AO127</f>
        <v>0</v>
      </c>
      <c r="D127" s="163"/>
      <c r="E127" s="89" t="s">
        <v>93</v>
      </c>
      <c r="F127" s="40" t="s">
        <v>9</v>
      </c>
      <c r="G127" s="43">
        <v>1998</v>
      </c>
      <c r="H127" s="41">
        <f>IF(G127&gt;2001,10,IF(G127&gt;1999,12,IF(G127&gt;1997,14,IF(G127&gt;1995,16,0))))</f>
        <v>14</v>
      </c>
      <c r="I127" s="42" t="s">
        <v>143</v>
      </c>
      <c r="J127" s="150"/>
      <c r="K127" s="177"/>
      <c r="L127" s="64"/>
      <c r="M127" s="64"/>
      <c r="N127" s="17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6"/>
      <c r="AD127" s="66"/>
      <c r="AE127" s="242"/>
      <c r="AF127" s="242"/>
      <c r="AG127" s="320"/>
      <c r="AH127" s="320"/>
      <c r="AI127" s="320"/>
      <c r="AJ127" s="320"/>
      <c r="AK127" s="286"/>
      <c r="AL127" s="286"/>
      <c r="AM127" s="66"/>
      <c r="AN127" s="35">
        <f>SUM(AP127:AW127)</f>
        <v>0</v>
      </c>
      <c r="AO127" s="36">
        <f>SUM(J127:AN127)</f>
        <v>0</v>
      </c>
      <c r="AP127" s="54"/>
      <c r="AQ127" s="70"/>
      <c r="AR127" s="70"/>
      <c r="AS127" s="70"/>
      <c r="AT127" s="70"/>
      <c r="AU127" s="70"/>
      <c r="AV127" s="247"/>
      <c r="AW127" s="267"/>
    </row>
    <row r="128" spans="1:49" ht="13.5" thickBot="1">
      <c r="A128" s="38">
        <v>122</v>
      </c>
      <c r="B128" s="39">
        <f t="shared" si="1"/>
        <v>87</v>
      </c>
      <c r="C128" s="96">
        <f>AO128</f>
        <v>0</v>
      </c>
      <c r="D128" s="163"/>
      <c r="E128" s="90" t="s">
        <v>178</v>
      </c>
      <c r="F128" s="43" t="s">
        <v>149</v>
      </c>
      <c r="G128" s="43">
        <v>1996</v>
      </c>
      <c r="H128" s="41">
        <f>IF(G128&gt;2001,10,IF(G128&gt;1999,12,IF(G128&gt;1997,14,IF(G128&gt;1995,16,0))))</f>
        <v>16</v>
      </c>
      <c r="I128" s="42"/>
      <c r="J128" s="150"/>
      <c r="K128" s="177"/>
      <c r="L128" s="64"/>
      <c r="M128" s="64"/>
      <c r="N128" s="17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6"/>
      <c r="AD128" s="66"/>
      <c r="AE128" s="242"/>
      <c r="AF128" s="242"/>
      <c r="AG128" s="320"/>
      <c r="AH128" s="320"/>
      <c r="AI128" s="320"/>
      <c r="AJ128" s="320"/>
      <c r="AK128" s="286"/>
      <c r="AL128" s="286"/>
      <c r="AM128" s="66"/>
      <c r="AN128" s="35">
        <f>SUM(AP128:AV128)</f>
        <v>0</v>
      </c>
      <c r="AO128" s="36">
        <f>SUM(J128:AN128)</f>
        <v>0</v>
      </c>
      <c r="AP128" s="37"/>
      <c r="AQ128" s="70"/>
      <c r="AR128" s="70"/>
      <c r="AS128" s="70"/>
      <c r="AT128" s="70"/>
      <c r="AU128" s="70"/>
      <c r="AV128" s="207"/>
      <c r="AW128" s="70"/>
    </row>
    <row r="129" spans="1:49" ht="13.5" thickBot="1">
      <c r="A129" s="32">
        <v>123</v>
      </c>
      <c r="B129" s="39">
        <f t="shared" si="1"/>
        <v>87</v>
      </c>
      <c r="C129" s="96">
        <f>AO129</f>
        <v>0</v>
      </c>
      <c r="D129" s="163"/>
      <c r="E129" s="89" t="s">
        <v>147</v>
      </c>
      <c r="F129" s="40" t="s">
        <v>9</v>
      </c>
      <c r="G129" s="40">
        <v>1997</v>
      </c>
      <c r="H129" s="41">
        <f>IF(G129&gt;2001,10,IF(G129&gt;1999,12,IF(G129&gt;1997,14,IF(G129&gt;1995,16,0))))</f>
        <v>16</v>
      </c>
      <c r="I129" s="42" t="s">
        <v>143</v>
      </c>
      <c r="J129" s="150"/>
      <c r="K129" s="177"/>
      <c r="L129" s="64"/>
      <c r="M129" s="64"/>
      <c r="N129" s="17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6"/>
      <c r="AD129" s="66"/>
      <c r="AE129" s="242"/>
      <c r="AF129" s="242"/>
      <c r="AG129" s="320"/>
      <c r="AH129" s="320"/>
      <c r="AI129" s="320"/>
      <c r="AJ129" s="320"/>
      <c r="AK129" s="286"/>
      <c r="AL129" s="286"/>
      <c r="AM129" s="66"/>
      <c r="AN129" s="35">
        <f>SUM(AP129:AV129)</f>
        <v>0</v>
      </c>
      <c r="AO129" s="36">
        <f>SUM(J129:AN129)</f>
        <v>0</v>
      </c>
      <c r="AP129" s="54"/>
      <c r="AQ129" s="70"/>
      <c r="AR129" s="70"/>
      <c r="AS129" s="70"/>
      <c r="AT129" s="70"/>
      <c r="AU129" s="70"/>
      <c r="AV129" s="207"/>
      <c r="AW129" s="70"/>
    </row>
    <row r="130" spans="1:49" ht="13.5" thickBot="1">
      <c r="A130" s="32">
        <v>124</v>
      </c>
      <c r="B130" s="39">
        <f t="shared" si="1"/>
        <v>87</v>
      </c>
      <c r="C130" s="96">
        <f>AO130</f>
        <v>0</v>
      </c>
      <c r="D130" s="163"/>
      <c r="E130" s="90" t="s">
        <v>185</v>
      </c>
      <c r="F130" s="43" t="s">
        <v>13</v>
      </c>
      <c r="G130" s="43">
        <v>1998</v>
      </c>
      <c r="H130" s="41">
        <f>IF(G130&gt;2001,10,IF(G130&gt;1999,12,IF(G130&gt;1997,14,IF(G130&gt;1995,16,0))))</f>
        <v>14</v>
      </c>
      <c r="I130" s="42"/>
      <c r="J130" s="150"/>
      <c r="K130" s="177"/>
      <c r="L130" s="64"/>
      <c r="M130" s="64"/>
      <c r="N130" s="17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6"/>
      <c r="AD130" s="66"/>
      <c r="AE130" s="242"/>
      <c r="AF130" s="242"/>
      <c r="AG130" s="320"/>
      <c r="AH130" s="320"/>
      <c r="AI130" s="320"/>
      <c r="AJ130" s="320"/>
      <c r="AK130" s="286"/>
      <c r="AL130" s="286"/>
      <c r="AM130" s="66"/>
      <c r="AN130" s="35">
        <f>SUM(AP130:AW130)</f>
        <v>0</v>
      </c>
      <c r="AO130" s="36">
        <f>SUM(J130:AN130)</f>
        <v>0</v>
      </c>
      <c r="AP130" s="37"/>
      <c r="AQ130" s="70"/>
      <c r="AR130" s="70"/>
      <c r="AS130" s="70"/>
      <c r="AT130" s="70"/>
      <c r="AU130" s="70"/>
      <c r="AV130" s="207"/>
      <c r="AW130" s="265"/>
    </row>
    <row r="131" spans="1:49" ht="13.5" thickBot="1">
      <c r="A131" s="38">
        <v>125</v>
      </c>
      <c r="B131" s="39">
        <f t="shared" si="1"/>
        <v>87</v>
      </c>
      <c r="C131" s="96">
        <f>AO131</f>
        <v>0</v>
      </c>
      <c r="D131" s="163"/>
      <c r="E131" s="89" t="s">
        <v>91</v>
      </c>
      <c r="F131" s="40" t="s">
        <v>9</v>
      </c>
      <c r="G131" s="43">
        <v>1999</v>
      </c>
      <c r="H131" s="41">
        <f>IF(G131&gt;2001,10,IF(G131&gt;1999,12,IF(G131&gt;1997,14,IF(G131&gt;1995,16,0))))</f>
        <v>14</v>
      </c>
      <c r="I131" s="42"/>
      <c r="J131" s="150"/>
      <c r="K131" s="177"/>
      <c r="L131" s="64"/>
      <c r="M131" s="64"/>
      <c r="N131" s="17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6"/>
      <c r="AD131" s="66"/>
      <c r="AE131" s="242"/>
      <c r="AF131" s="242"/>
      <c r="AG131" s="320"/>
      <c r="AH131" s="320"/>
      <c r="AI131" s="320"/>
      <c r="AJ131" s="320"/>
      <c r="AK131" s="286"/>
      <c r="AL131" s="286"/>
      <c r="AM131" s="66"/>
      <c r="AN131" s="35">
        <f>SUM(AP131:AW131)</f>
        <v>0</v>
      </c>
      <c r="AO131" s="36">
        <f>SUM(J131:AN131)</f>
        <v>0</v>
      </c>
      <c r="AP131" s="54"/>
      <c r="AQ131" s="70"/>
      <c r="AR131" s="70"/>
      <c r="AS131" s="70"/>
      <c r="AT131" s="70"/>
      <c r="AU131" s="70"/>
      <c r="AV131" s="207"/>
      <c r="AW131" s="265"/>
    </row>
    <row r="132" spans="1:49" ht="13.5" thickBot="1">
      <c r="A132" s="32">
        <v>126</v>
      </c>
      <c r="B132" s="39">
        <f t="shared" si="1"/>
        <v>87</v>
      </c>
      <c r="C132" s="96">
        <f>AO132</f>
        <v>0</v>
      </c>
      <c r="D132" s="163"/>
      <c r="E132" s="90" t="s">
        <v>106</v>
      </c>
      <c r="F132" s="43" t="s">
        <v>9</v>
      </c>
      <c r="G132" s="40">
        <v>1997</v>
      </c>
      <c r="H132" s="41">
        <f>IF(G132&gt;2001,10,IF(G132&gt;1999,12,IF(G132&gt;1997,14,IF(G132&gt;1995,16,0))))</f>
        <v>16</v>
      </c>
      <c r="I132" s="42"/>
      <c r="J132" s="150"/>
      <c r="K132" s="177"/>
      <c r="L132" s="64"/>
      <c r="M132" s="64"/>
      <c r="N132" s="17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6"/>
      <c r="AD132" s="66"/>
      <c r="AE132" s="242"/>
      <c r="AF132" s="242"/>
      <c r="AG132" s="320"/>
      <c r="AH132" s="320"/>
      <c r="AI132" s="320"/>
      <c r="AJ132" s="320"/>
      <c r="AK132" s="286"/>
      <c r="AL132" s="286"/>
      <c r="AM132" s="66"/>
      <c r="AN132" s="35">
        <f>SUM(AP132:AV132)</f>
        <v>0</v>
      </c>
      <c r="AO132" s="36">
        <f>SUM(J132:AN132)</f>
        <v>0</v>
      </c>
      <c r="AP132" s="54"/>
      <c r="AQ132" s="70"/>
      <c r="AR132" s="70"/>
      <c r="AS132" s="70"/>
      <c r="AT132" s="70"/>
      <c r="AU132" s="70"/>
      <c r="AV132" s="207"/>
      <c r="AW132" s="70"/>
    </row>
    <row r="133" spans="1:49" ht="13.5" thickBot="1">
      <c r="A133" s="32">
        <v>127</v>
      </c>
      <c r="B133" s="39">
        <f t="shared" si="1"/>
        <v>87</v>
      </c>
      <c r="C133" s="96">
        <f>AO133</f>
        <v>0</v>
      </c>
      <c r="D133" s="163"/>
      <c r="E133" s="90" t="s">
        <v>350</v>
      </c>
      <c r="F133" s="40" t="s">
        <v>19</v>
      </c>
      <c r="G133" s="133">
        <v>1996</v>
      </c>
      <c r="H133" s="41">
        <f>IF(G133&gt;2001,10,IF(G133&gt;1999,12,IF(G133&gt;1997,14,IF(G133&gt;1995,16,0))))</f>
        <v>16</v>
      </c>
      <c r="I133" s="42"/>
      <c r="J133" s="150"/>
      <c r="K133" s="177"/>
      <c r="L133" s="64"/>
      <c r="M133" s="64"/>
      <c r="N133" s="178"/>
      <c r="O133" s="64"/>
      <c r="P133" s="64"/>
      <c r="Q133" s="64"/>
      <c r="R133" s="64"/>
      <c r="S133" s="64"/>
      <c r="T133" s="64"/>
      <c r="U133" s="64"/>
      <c r="V133" s="64"/>
      <c r="W133" s="64"/>
      <c r="X133" s="64">
        <f>21-21</f>
        <v>0</v>
      </c>
      <c r="Y133" s="64"/>
      <c r="Z133" s="64"/>
      <c r="AA133" s="64"/>
      <c r="AB133" s="64"/>
      <c r="AC133" s="66"/>
      <c r="AD133" s="66"/>
      <c r="AE133" s="242"/>
      <c r="AF133" s="242"/>
      <c r="AG133" s="320"/>
      <c r="AH133" s="320"/>
      <c r="AI133" s="320"/>
      <c r="AJ133" s="320"/>
      <c r="AK133" s="286"/>
      <c r="AL133" s="286"/>
      <c r="AM133" s="66"/>
      <c r="AN133" s="35">
        <f>SUM(AP133:AV133)</f>
        <v>0</v>
      </c>
      <c r="AO133" s="36">
        <f>SUM(J133:AN133)</f>
        <v>0</v>
      </c>
      <c r="AP133" s="54"/>
      <c r="AQ133" s="70"/>
      <c r="AR133" s="70"/>
      <c r="AS133" s="70"/>
      <c r="AT133" s="70"/>
      <c r="AU133" s="70"/>
      <c r="AV133" s="207"/>
      <c r="AW133" s="70"/>
    </row>
    <row r="134" spans="1:49" ht="13.5" thickBot="1">
      <c r="A134" s="38">
        <v>128</v>
      </c>
      <c r="B134" s="39">
        <f t="shared" si="1"/>
        <v>87</v>
      </c>
      <c r="C134" s="96">
        <f>AO134</f>
        <v>0</v>
      </c>
      <c r="D134" s="163"/>
      <c r="E134" s="90" t="s">
        <v>179</v>
      </c>
      <c r="F134" s="43" t="s">
        <v>9</v>
      </c>
      <c r="G134" s="43">
        <v>1996</v>
      </c>
      <c r="H134" s="41">
        <f>IF(G134&gt;2001,10,IF(G134&gt;1999,12,IF(G134&gt;1997,14,IF(G134&gt;1995,16,0))))</f>
        <v>16</v>
      </c>
      <c r="I134" s="42"/>
      <c r="J134" s="150"/>
      <c r="K134" s="177"/>
      <c r="L134" s="64"/>
      <c r="M134" s="64"/>
      <c r="N134" s="17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6"/>
      <c r="AD134" s="66"/>
      <c r="AE134" s="242"/>
      <c r="AF134" s="242"/>
      <c r="AG134" s="320"/>
      <c r="AH134" s="320"/>
      <c r="AI134" s="320"/>
      <c r="AJ134" s="320"/>
      <c r="AK134" s="286"/>
      <c r="AL134" s="286"/>
      <c r="AM134" s="66"/>
      <c r="AN134" s="35">
        <f>SUM(AP134:AV134)</f>
        <v>0</v>
      </c>
      <c r="AO134" s="36">
        <f>SUM(J134:AN134)</f>
        <v>0</v>
      </c>
      <c r="AP134" s="37"/>
      <c r="AQ134" s="70"/>
      <c r="AR134" s="70"/>
      <c r="AS134" s="70"/>
      <c r="AT134" s="70"/>
      <c r="AU134" s="70"/>
      <c r="AV134" s="207"/>
      <c r="AW134" s="70"/>
    </row>
    <row r="135" spans="1:49" ht="13.5" thickBot="1">
      <c r="A135" s="32">
        <v>129</v>
      </c>
      <c r="B135" s="39">
        <f t="shared" si="1"/>
        <v>87</v>
      </c>
      <c r="C135" s="96">
        <f>AO135</f>
        <v>0</v>
      </c>
      <c r="D135" s="163"/>
      <c r="E135" s="90" t="s">
        <v>353</v>
      </c>
      <c r="F135" s="43" t="s">
        <v>9</v>
      </c>
      <c r="G135" s="133">
        <v>2002</v>
      </c>
      <c r="H135" s="41">
        <f>IF(G135&gt;2001,10,IF(G135&gt;1999,12,IF(G135&gt;1997,14,IF(G135&gt;1995,16,0))))</f>
        <v>10</v>
      </c>
      <c r="I135" s="42"/>
      <c r="J135" s="150"/>
      <c r="K135" s="177"/>
      <c r="L135" s="64"/>
      <c r="M135" s="64"/>
      <c r="N135" s="178"/>
      <c r="O135" s="64"/>
      <c r="P135" s="64"/>
      <c r="Q135" s="64"/>
      <c r="R135" s="64"/>
      <c r="S135" s="64"/>
      <c r="T135" s="64"/>
      <c r="U135" s="64"/>
      <c r="V135" s="64"/>
      <c r="W135" s="64">
        <f>5-5</f>
        <v>0</v>
      </c>
      <c r="X135" s="64"/>
      <c r="Y135" s="64"/>
      <c r="Z135" s="64"/>
      <c r="AA135" s="64"/>
      <c r="AB135" s="64"/>
      <c r="AC135" s="66"/>
      <c r="AD135" s="66"/>
      <c r="AE135" s="242"/>
      <c r="AF135" s="242"/>
      <c r="AG135" s="320">
        <v>0</v>
      </c>
      <c r="AH135" s="320"/>
      <c r="AI135" s="320"/>
      <c r="AJ135" s="320"/>
      <c r="AK135" s="286"/>
      <c r="AL135" s="286"/>
      <c r="AM135" s="66"/>
      <c r="AN135" s="35">
        <f>SUM(AP135:AV135)</f>
        <v>0</v>
      </c>
      <c r="AO135" s="36">
        <f>SUM(J135:AN135)</f>
        <v>0</v>
      </c>
      <c r="AP135" s="54"/>
      <c r="AQ135" s="70"/>
      <c r="AR135" s="70"/>
      <c r="AS135" s="70"/>
      <c r="AT135" s="70"/>
      <c r="AU135" s="70"/>
      <c r="AV135" s="207"/>
      <c r="AW135" s="70"/>
    </row>
    <row r="136" spans="1:49" ht="13.5" thickBot="1">
      <c r="A136" s="32">
        <v>130</v>
      </c>
      <c r="B136" s="39">
        <f t="shared" si="1"/>
        <v>87</v>
      </c>
      <c r="C136" s="96">
        <f>AO136</f>
        <v>0</v>
      </c>
      <c r="D136" s="163"/>
      <c r="E136" s="90" t="s">
        <v>70</v>
      </c>
      <c r="F136" s="99" t="s">
        <v>9</v>
      </c>
      <c r="G136" s="43">
        <v>2001</v>
      </c>
      <c r="H136" s="41">
        <f>IF(G136&gt;2001,10,IF(G136&gt;1999,12,IF(G136&gt;1997,14,IF(G136&gt;1995,16,0))))</f>
        <v>12</v>
      </c>
      <c r="I136" s="42"/>
      <c r="J136" s="150"/>
      <c r="K136" s="177"/>
      <c r="L136" s="64"/>
      <c r="M136" s="64"/>
      <c r="N136" s="17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6"/>
      <c r="AD136" s="66"/>
      <c r="AE136" s="242"/>
      <c r="AF136" s="242"/>
      <c r="AG136" s="320"/>
      <c r="AH136" s="320"/>
      <c r="AI136" s="320"/>
      <c r="AJ136" s="320"/>
      <c r="AK136" s="286"/>
      <c r="AL136" s="286"/>
      <c r="AM136" s="66"/>
      <c r="AN136" s="35">
        <f>SUM(AP136:AV136)</f>
        <v>0</v>
      </c>
      <c r="AO136" s="36">
        <f>SUM(J136:AN136)</f>
        <v>0</v>
      </c>
      <c r="AP136" s="54"/>
      <c r="AQ136" s="70"/>
      <c r="AR136" s="70"/>
      <c r="AS136" s="70"/>
      <c r="AT136" s="70"/>
      <c r="AU136" s="70"/>
      <c r="AV136" s="207"/>
      <c r="AW136" s="70"/>
    </row>
    <row r="137" spans="1:49" ht="13.5" thickBot="1">
      <c r="A137" s="38">
        <v>131</v>
      </c>
      <c r="B137" s="39">
        <f t="shared" si="1"/>
        <v>87</v>
      </c>
      <c r="C137" s="96">
        <f>AO137</f>
        <v>0</v>
      </c>
      <c r="D137" s="163"/>
      <c r="E137" s="89" t="s">
        <v>101</v>
      </c>
      <c r="F137" s="40" t="s">
        <v>9</v>
      </c>
      <c r="G137" s="40">
        <v>1996</v>
      </c>
      <c r="H137" s="41">
        <f>IF(G137&gt;2001,10,IF(G137&gt;1999,12,IF(G137&gt;1997,14,IF(G137&gt;1995,16,0))))</f>
        <v>16</v>
      </c>
      <c r="I137" s="42"/>
      <c r="J137" s="150"/>
      <c r="K137" s="177"/>
      <c r="L137" s="64"/>
      <c r="M137" s="64"/>
      <c r="N137" s="17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6"/>
      <c r="AD137" s="66"/>
      <c r="AE137" s="242"/>
      <c r="AF137" s="242"/>
      <c r="AG137" s="320"/>
      <c r="AH137" s="320"/>
      <c r="AI137" s="320"/>
      <c r="AJ137" s="320"/>
      <c r="AK137" s="286"/>
      <c r="AL137" s="286"/>
      <c r="AM137" s="66"/>
      <c r="AN137" s="35">
        <f>SUM(AP137:AV137)</f>
        <v>0</v>
      </c>
      <c r="AO137" s="36">
        <f>SUM(J137:AN137)</f>
        <v>0</v>
      </c>
      <c r="AP137" s="54"/>
      <c r="AQ137" s="70"/>
      <c r="AR137" s="70"/>
      <c r="AS137" s="70"/>
      <c r="AT137" s="70"/>
      <c r="AU137" s="70"/>
      <c r="AV137" s="207"/>
      <c r="AW137" s="70"/>
    </row>
    <row r="138" spans="1:49" ht="13.5" thickBot="1">
      <c r="A138" s="32">
        <v>132</v>
      </c>
      <c r="B138" s="39">
        <f t="shared" si="1"/>
        <v>87</v>
      </c>
      <c r="C138" s="96">
        <f>AO138</f>
        <v>0</v>
      </c>
      <c r="D138" s="163"/>
      <c r="E138" s="90" t="s">
        <v>354</v>
      </c>
      <c r="F138" s="43" t="s">
        <v>9</v>
      </c>
      <c r="G138" s="133">
        <v>2000</v>
      </c>
      <c r="H138" s="41">
        <f>IF(G138&gt;2001,10,IF(G138&gt;1999,12,IF(G138&gt;1997,14,IF(G138&gt;1995,16,0))))</f>
        <v>12</v>
      </c>
      <c r="I138" s="42"/>
      <c r="J138" s="150"/>
      <c r="K138" s="177"/>
      <c r="L138" s="64"/>
      <c r="M138" s="64"/>
      <c r="N138" s="178"/>
      <c r="O138" s="64"/>
      <c r="P138" s="64"/>
      <c r="Q138" s="64"/>
      <c r="R138" s="64"/>
      <c r="S138" s="64"/>
      <c r="T138" s="64"/>
      <c r="U138" s="64"/>
      <c r="V138" s="64"/>
      <c r="W138" s="64">
        <f>4-4</f>
        <v>0</v>
      </c>
      <c r="X138" s="64"/>
      <c r="Y138" s="64"/>
      <c r="Z138" s="64"/>
      <c r="AA138" s="64"/>
      <c r="AB138" s="64"/>
      <c r="AC138" s="66"/>
      <c r="AD138" s="66"/>
      <c r="AE138" s="242"/>
      <c r="AF138" s="242"/>
      <c r="AG138" s="320"/>
      <c r="AH138" s="320"/>
      <c r="AI138" s="320"/>
      <c r="AJ138" s="320"/>
      <c r="AK138" s="286"/>
      <c r="AL138" s="286"/>
      <c r="AM138" s="66"/>
      <c r="AN138" s="35">
        <f>SUM(AP138:AV138)</f>
        <v>0</v>
      </c>
      <c r="AO138" s="36">
        <f>SUM(J138:AN138)</f>
        <v>0</v>
      </c>
      <c r="AP138" s="54"/>
      <c r="AQ138" s="70"/>
      <c r="AR138" s="70"/>
      <c r="AS138" s="70"/>
      <c r="AT138" s="70"/>
      <c r="AU138" s="70"/>
      <c r="AV138" s="207"/>
      <c r="AW138" s="70"/>
    </row>
    <row r="139" spans="1:49" ht="13.5" thickBot="1">
      <c r="A139" s="32">
        <v>133</v>
      </c>
      <c r="B139" s="39">
        <f t="shared" si="1"/>
        <v>87</v>
      </c>
      <c r="C139" s="96">
        <f>AO139</f>
        <v>0</v>
      </c>
      <c r="D139" s="163"/>
      <c r="E139" s="90" t="s">
        <v>150</v>
      </c>
      <c r="F139" s="43" t="s">
        <v>149</v>
      </c>
      <c r="G139" s="43">
        <v>1997</v>
      </c>
      <c r="H139" s="41">
        <f>IF(G139&gt;2001,10,IF(G139&gt;1999,12,IF(G139&gt;1997,14,IF(G139&gt;1995,16,0))))</f>
        <v>16</v>
      </c>
      <c r="I139" s="42"/>
      <c r="J139" s="150"/>
      <c r="K139" s="177"/>
      <c r="L139" s="64"/>
      <c r="M139" s="64"/>
      <c r="N139" s="17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6"/>
      <c r="AD139" s="66"/>
      <c r="AE139" s="242"/>
      <c r="AF139" s="242"/>
      <c r="AG139" s="320"/>
      <c r="AH139" s="320"/>
      <c r="AI139" s="320"/>
      <c r="AJ139" s="320"/>
      <c r="AK139" s="286"/>
      <c r="AL139" s="286"/>
      <c r="AM139" s="66"/>
      <c r="AN139" s="35">
        <f>SUM(AP139:AV139)</f>
        <v>0</v>
      </c>
      <c r="AO139" s="36">
        <f>SUM(J139:AN139)</f>
        <v>0</v>
      </c>
      <c r="AP139" s="54"/>
      <c r="AQ139" s="70"/>
      <c r="AR139" s="70"/>
      <c r="AS139" s="70"/>
      <c r="AT139" s="70"/>
      <c r="AU139" s="70"/>
      <c r="AV139" s="207"/>
      <c r="AW139" s="70"/>
    </row>
    <row r="140" spans="1:49" ht="13.5" thickBot="1">
      <c r="A140" s="38">
        <v>134</v>
      </c>
      <c r="B140" s="39">
        <f t="shared" si="1"/>
        <v>87</v>
      </c>
      <c r="C140" s="96">
        <f>AO140</f>
        <v>0</v>
      </c>
      <c r="D140" s="163"/>
      <c r="E140" s="90" t="s">
        <v>348</v>
      </c>
      <c r="F140" s="40" t="s">
        <v>19</v>
      </c>
      <c r="G140" s="133">
        <v>2002</v>
      </c>
      <c r="H140" s="41">
        <f>IF(G140&gt;2001,10,IF(G140&gt;1999,12,IF(G140&gt;1997,14,IF(G140&gt;1995,16,0))))</f>
        <v>10</v>
      </c>
      <c r="I140" s="42"/>
      <c r="J140" s="150"/>
      <c r="K140" s="177"/>
      <c r="L140" s="64"/>
      <c r="M140" s="64"/>
      <c r="N140" s="178"/>
      <c r="O140" s="64"/>
      <c r="P140" s="64"/>
      <c r="Q140" s="64"/>
      <c r="R140" s="64"/>
      <c r="S140" s="64"/>
      <c r="T140" s="64"/>
      <c r="U140" s="64"/>
      <c r="V140" s="64">
        <f>5-5</f>
        <v>0</v>
      </c>
      <c r="W140" s="64"/>
      <c r="X140" s="64"/>
      <c r="Y140" s="64"/>
      <c r="Z140" s="64"/>
      <c r="AA140" s="64"/>
      <c r="AB140" s="64"/>
      <c r="AC140" s="66"/>
      <c r="AD140" s="66"/>
      <c r="AE140" s="242"/>
      <c r="AF140" s="242"/>
      <c r="AG140" s="320"/>
      <c r="AH140" s="320"/>
      <c r="AI140" s="320"/>
      <c r="AJ140" s="320"/>
      <c r="AK140" s="286"/>
      <c r="AL140" s="286"/>
      <c r="AM140" s="66"/>
      <c r="AN140" s="35">
        <f>SUM(AP140:AV140)</f>
        <v>0</v>
      </c>
      <c r="AO140" s="36">
        <f>SUM(J140:AN140)</f>
        <v>0</v>
      </c>
      <c r="AP140" s="54"/>
      <c r="AQ140" s="70"/>
      <c r="AR140" s="70"/>
      <c r="AS140" s="70"/>
      <c r="AT140" s="70"/>
      <c r="AU140" s="70"/>
      <c r="AV140" s="207"/>
      <c r="AW140" s="70"/>
    </row>
    <row r="141" spans="1:49" ht="13.5" thickBot="1">
      <c r="A141" s="32">
        <v>135</v>
      </c>
      <c r="B141" s="39">
        <f t="shared" si="1"/>
        <v>87</v>
      </c>
      <c r="C141" s="96">
        <f>AO141</f>
        <v>0</v>
      </c>
      <c r="D141" s="163"/>
      <c r="E141" s="90" t="s">
        <v>189</v>
      </c>
      <c r="F141" s="43" t="s">
        <v>9</v>
      </c>
      <c r="G141" s="43">
        <v>2003</v>
      </c>
      <c r="H141" s="41">
        <f>IF(G141&gt;2001,10,IF(G141&gt;1999,12,IF(G141&gt;1997,14,IF(G141&gt;1995,16,0))))</f>
        <v>10</v>
      </c>
      <c r="I141" s="61"/>
      <c r="J141" s="152"/>
      <c r="K141" s="190"/>
      <c r="L141" s="191"/>
      <c r="M141" s="191"/>
      <c r="N141" s="192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6"/>
      <c r="AD141" s="66"/>
      <c r="AE141" s="242"/>
      <c r="AF141" s="242"/>
      <c r="AG141" s="320"/>
      <c r="AH141" s="320"/>
      <c r="AI141" s="320"/>
      <c r="AJ141" s="320"/>
      <c r="AK141" s="286"/>
      <c r="AL141" s="286"/>
      <c r="AM141" s="66"/>
      <c r="AN141" s="35">
        <f>SUM(AP141:AV141)</f>
        <v>0</v>
      </c>
      <c r="AO141" s="36">
        <f>SUM(J141:AN141)</f>
        <v>0</v>
      </c>
      <c r="AP141" s="37"/>
      <c r="AQ141" s="70"/>
      <c r="AR141" s="70"/>
      <c r="AS141" s="70"/>
      <c r="AT141" s="70"/>
      <c r="AU141" s="69"/>
      <c r="AV141" s="207"/>
      <c r="AW141" s="70"/>
    </row>
    <row r="142" spans="1:49" ht="13.5" thickBot="1">
      <c r="A142" s="32">
        <v>136</v>
      </c>
      <c r="B142" s="39">
        <f aca="true" t="shared" si="2" ref="B142:B147">IF(C142=C141,B141,A142)</f>
        <v>87</v>
      </c>
      <c r="C142" s="96">
        <f>AO142</f>
        <v>0</v>
      </c>
      <c r="D142" s="163"/>
      <c r="E142" s="90" t="s">
        <v>380</v>
      </c>
      <c r="F142" s="43" t="s">
        <v>9</v>
      </c>
      <c r="G142" s="43">
        <v>2003</v>
      </c>
      <c r="H142" s="41">
        <f>IF(G142&gt;2001,10,IF(G142&gt;1999,12,IF(G142&gt;1997,14,IF(G142&gt;1995,16,0))))</f>
        <v>10</v>
      </c>
      <c r="I142" s="61"/>
      <c r="J142" s="152"/>
      <c r="K142" s="190"/>
      <c r="L142" s="191"/>
      <c r="M142" s="191"/>
      <c r="N142" s="192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>
        <f>3+1-4</f>
        <v>0</v>
      </c>
      <c r="Z142" s="64"/>
      <c r="AA142" s="64"/>
      <c r="AB142" s="64"/>
      <c r="AC142" s="66"/>
      <c r="AD142" s="66"/>
      <c r="AE142" s="242"/>
      <c r="AF142" s="242"/>
      <c r="AG142" s="320"/>
      <c r="AH142" s="320"/>
      <c r="AI142" s="320"/>
      <c r="AJ142" s="320"/>
      <c r="AK142" s="286"/>
      <c r="AL142" s="286"/>
      <c r="AM142" s="66"/>
      <c r="AN142" s="35">
        <f>SUM(AP142:AV142)</f>
        <v>0</v>
      </c>
      <c r="AO142" s="36">
        <f>SUM(J142:AN142)</f>
        <v>0</v>
      </c>
      <c r="AP142" s="37"/>
      <c r="AQ142" s="70"/>
      <c r="AR142" s="70"/>
      <c r="AS142" s="70"/>
      <c r="AT142" s="70"/>
      <c r="AU142" s="69"/>
      <c r="AV142" s="207"/>
      <c r="AW142" s="70"/>
    </row>
    <row r="143" spans="1:49" ht="13.5" thickBot="1">
      <c r="A143" s="32">
        <v>137</v>
      </c>
      <c r="B143" s="39">
        <f t="shared" si="2"/>
        <v>87</v>
      </c>
      <c r="C143" s="96">
        <f>AO143</f>
        <v>0</v>
      </c>
      <c r="D143" s="163"/>
      <c r="E143" s="90" t="s">
        <v>381</v>
      </c>
      <c r="F143" s="43" t="s">
        <v>9</v>
      </c>
      <c r="G143" s="43">
        <v>2005</v>
      </c>
      <c r="H143" s="41">
        <f>IF(G143&gt;2001,10,IF(G143&gt;1999,12,IF(G143&gt;1997,14,IF(G143&gt;1995,16,0))))</f>
        <v>10</v>
      </c>
      <c r="I143" s="61"/>
      <c r="J143" s="152"/>
      <c r="K143" s="190"/>
      <c r="L143" s="191"/>
      <c r="M143" s="191"/>
      <c r="N143" s="192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>
        <f>3-3</f>
        <v>0</v>
      </c>
      <c r="Z143" s="64"/>
      <c r="AA143" s="64"/>
      <c r="AB143" s="64"/>
      <c r="AC143" s="66">
        <f>4-4</f>
        <v>0</v>
      </c>
      <c r="AD143" s="66"/>
      <c r="AE143" s="242"/>
      <c r="AF143" s="242"/>
      <c r="AG143" s="320"/>
      <c r="AH143" s="320"/>
      <c r="AI143" s="320"/>
      <c r="AJ143" s="320"/>
      <c r="AK143" s="286"/>
      <c r="AL143" s="286"/>
      <c r="AM143" s="66"/>
      <c r="AN143" s="35">
        <f>SUM(AP143:AV143)</f>
        <v>0</v>
      </c>
      <c r="AO143" s="36">
        <f>SUM(J143:AN143)</f>
        <v>0</v>
      </c>
      <c r="AP143" s="37"/>
      <c r="AQ143" s="70"/>
      <c r="AR143" s="70"/>
      <c r="AS143" s="70"/>
      <c r="AT143" s="70"/>
      <c r="AU143" s="69"/>
      <c r="AV143" s="207"/>
      <c r="AW143" s="70"/>
    </row>
    <row r="144" spans="1:49" ht="13.5" thickBot="1">
      <c r="A144" s="32">
        <v>138</v>
      </c>
      <c r="B144" s="39">
        <f t="shared" si="2"/>
        <v>87</v>
      </c>
      <c r="C144" s="96">
        <f>AO144</f>
        <v>0</v>
      </c>
      <c r="D144" s="163"/>
      <c r="E144" s="90" t="s">
        <v>391</v>
      </c>
      <c r="F144" s="43" t="s">
        <v>9</v>
      </c>
      <c r="G144" s="43">
        <v>2004</v>
      </c>
      <c r="H144" s="41">
        <f>IF(G144&gt;2001,10,IF(G144&gt;1999,12,IF(G144&gt;1997,14,IF(G144&gt;1995,16,0))))</f>
        <v>10</v>
      </c>
      <c r="I144" s="42"/>
      <c r="J144" s="150"/>
      <c r="K144" s="177"/>
      <c r="L144" s="64"/>
      <c r="M144" s="64"/>
      <c r="N144" s="178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6">
        <f>10-10</f>
        <v>0</v>
      </c>
      <c r="AD144" s="66"/>
      <c r="AE144" s="242"/>
      <c r="AF144" s="242"/>
      <c r="AG144" s="320"/>
      <c r="AH144" s="320"/>
      <c r="AI144" s="320"/>
      <c r="AJ144" s="320"/>
      <c r="AK144" s="286"/>
      <c r="AL144" s="286"/>
      <c r="AM144" s="66"/>
      <c r="AN144" s="35">
        <f>SUM(AP144:AV144)</f>
        <v>0</v>
      </c>
      <c r="AO144" s="36">
        <f>SUM(J144:AN144)</f>
        <v>0</v>
      </c>
      <c r="AP144" s="54"/>
      <c r="AQ144" s="70"/>
      <c r="AR144" s="70"/>
      <c r="AS144" s="70"/>
      <c r="AT144" s="70"/>
      <c r="AU144" s="70"/>
      <c r="AV144" s="207"/>
      <c r="AW144" s="70"/>
    </row>
    <row r="145" spans="1:49" ht="13.5" thickBot="1">
      <c r="A145" s="32">
        <v>139</v>
      </c>
      <c r="B145" s="39">
        <f t="shared" si="2"/>
        <v>87</v>
      </c>
      <c r="C145" s="96">
        <f>AO145</f>
        <v>0</v>
      </c>
      <c r="D145" s="163"/>
      <c r="E145" s="90" t="s">
        <v>401</v>
      </c>
      <c r="F145" s="43" t="s">
        <v>9</v>
      </c>
      <c r="G145" s="133">
        <v>2000</v>
      </c>
      <c r="H145" s="41">
        <f>IF(G145&gt;2001,10,IF(G145&gt;1999,12,IF(G145&gt;1997,14,IF(G145&gt;1995,16,0))))</f>
        <v>12</v>
      </c>
      <c r="I145" s="42"/>
      <c r="J145" s="150"/>
      <c r="K145" s="177"/>
      <c r="L145" s="64"/>
      <c r="M145" s="64"/>
      <c r="N145" s="178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6">
        <f>10-10</f>
        <v>0</v>
      </c>
      <c r="AD145" s="66"/>
      <c r="AE145" s="242"/>
      <c r="AF145" s="242"/>
      <c r="AG145" s="320"/>
      <c r="AH145" s="320">
        <v>0</v>
      </c>
      <c r="AI145" s="320"/>
      <c r="AJ145" s="320"/>
      <c r="AK145" s="286">
        <v>0</v>
      </c>
      <c r="AL145" s="286"/>
      <c r="AM145" s="66"/>
      <c r="AN145" s="35">
        <f>SUM(AP145:AV145)</f>
        <v>0</v>
      </c>
      <c r="AO145" s="36">
        <f>SUM(J145:AN145)</f>
        <v>0</v>
      </c>
      <c r="AP145" s="54"/>
      <c r="AQ145" s="70"/>
      <c r="AR145" s="70"/>
      <c r="AS145" s="70"/>
      <c r="AT145" s="70"/>
      <c r="AU145" s="70"/>
      <c r="AV145" s="207"/>
      <c r="AW145" s="70"/>
    </row>
    <row r="146" spans="1:49" ht="13.5" thickBot="1">
      <c r="A146" s="32">
        <v>140</v>
      </c>
      <c r="B146" s="39">
        <f t="shared" si="2"/>
        <v>87</v>
      </c>
      <c r="C146" s="96">
        <f>AO146</f>
        <v>0</v>
      </c>
      <c r="D146" s="163"/>
      <c r="E146" s="90" t="s">
        <v>402</v>
      </c>
      <c r="F146" s="43" t="s">
        <v>9</v>
      </c>
      <c r="G146" s="133">
        <v>2000</v>
      </c>
      <c r="H146" s="41">
        <f>IF(G146&gt;2001,10,IF(G146&gt;1999,12,IF(G146&gt;1997,14,IF(G146&gt;1995,16,0))))</f>
        <v>12</v>
      </c>
      <c r="I146" s="42"/>
      <c r="J146" s="150"/>
      <c r="K146" s="177"/>
      <c r="L146" s="64"/>
      <c r="M146" s="64"/>
      <c r="N146" s="178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6">
        <f>10-10</f>
        <v>0</v>
      </c>
      <c r="AD146" s="66"/>
      <c r="AE146" s="242"/>
      <c r="AF146" s="242"/>
      <c r="AG146" s="320"/>
      <c r="AH146" s="320"/>
      <c r="AI146" s="320"/>
      <c r="AJ146" s="320"/>
      <c r="AK146" s="286">
        <v>0</v>
      </c>
      <c r="AL146" s="286"/>
      <c r="AM146" s="66"/>
      <c r="AN146" s="35">
        <f>SUM(AP146:AV146)</f>
        <v>0</v>
      </c>
      <c r="AO146" s="36">
        <f>SUM(J146:AN146)</f>
        <v>0</v>
      </c>
      <c r="AP146" s="54"/>
      <c r="AQ146" s="70"/>
      <c r="AR146" s="70"/>
      <c r="AS146" s="70"/>
      <c r="AT146" s="70"/>
      <c r="AU146" s="70"/>
      <c r="AV146" s="207"/>
      <c r="AW146" s="70"/>
    </row>
    <row r="147" spans="1:49" ht="13.5" thickBot="1">
      <c r="A147" s="32">
        <v>141</v>
      </c>
      <c r="B147" s="39">
        <f t="shared" si="2"/>
        <v>87</v>
      </c>
      <c r="C147" s="96">
        <f>AO147</f>
        <v>0</v>
      </c>
      <c r="D147" s="163"/>
      <c r="E147" s="90" t="s">
        <v>403</v>
      </c>
      <c r="F147" s="43" t="s">
        <v>9</v>
      </c>
      <c r="G147" s="133">
        <v>1997</v>
      </c>
      <c r="H147" s="41">
        <f>IF(G147&gt;2001,10,IF(G147&gt;1999,12,IF(G147&gt;1997,14,IF(G147&gt;1995,16,0))))</f>
        <v>16</v>
      </c>
      <c r="I147" s="42"/>
      <c r="J147" s="150"/>
      <c r="K147" s="177"/>
      <c r="L147" s="64"/>
      <c r="M147" s="64"/>
      <c r="N147" s="178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6"/>
      <c r="AD147" s="66"/>
      <c r="AE147" s="242"/>
      <c r="AF147" s="242"/>
      <c r="AG147" s="320"/>
      <c r="AH147" s="320"/>
      <c r="AI147" s="320"/>
      <c r="AJ147" s="320"/>
      <c r="AK147" s="286"/>
      <c r="AL147" s="286">
        <v>0</v>
      </c>
      <c r="AM147" s="66"/>
      <c r="AN147" s="35">
        <f>SUM(AP147:AV147)</f>
        <v>0</v>
      </c>
      <c r="AO147" s="36">
        <f>SUM(J147:AN147)</f>
        <v>0</v>
      </c>
      <c r="AP147" s="54"/>
      <c r="AQ147" s="70"/>
      <c r="AR147" s="70"/>
      <c r="AS147" s="70"/>
      <c r="AT147" s="70"/>
      <c r="AU147" s="70"/>
      <c r="AV147" s="207"/>
      <c r="AW147" s="70"/>
    </row>
    <row r="148" spans="1:49" ht="13.5" thickBot="1">
      <c r="A148" s="32">
        <v>142</v>
      </c>
      <c r="B148" s="39">
        <f>IF(C148=C147,B147,A148)</f>
        <v>87</v>
      </c>
      <c r="C148" s="96">
        <f>AO148</f>
        <v>0</v>
      </c>
      <c r="D148" s="163"/>
      <c r="E148" s="90" t="s">
        <v>408</v>
      </c>
      <c r="F148" s="43" t="s">
        <v>9</v>
      </c>
      <c r="G148" s="133">
        <v>1998</v>
      </c>
      <c r="H148" s="41">
        <f>IF(G148&gt;2001,10,IF(G148&gt;1999,12,IF(G148&gt;1997,14,IF(G148&gt;1995,16,0))))</f>
        <v>14</v>
      </c>
      <c r="I148" s="42"/>
      <c r="J148" s="150"/>
      <c r="K148" s="177"/>
      <c r="L148" s="64"/>
      <c r="M148" s="64"/>
      <c r="N148" s="178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6"/>
      <c r="AD148" s="66"/>
      <c r="AE148" s="242"/>
      <c r="AF148" s="242"/>
      <c r="AG148" s="320"/>
      <c r="AH148" s="320"/>
      <c r="AI148" s="320">
        <v>0</v>
      </c>
      <c r="AJ148" s="320"/>
      <c r="AK148" s="286"/>
      <c r="AL148" s="286"/>
      <c r="AM148" s="66"/>
      <c r="AN148" s="35">
        <f>SUM(AP148:AV148)</f>
        <v>0</v>
      </c>
      <c r="AO148" s="36">
        <f>SUM(J148:AN148)</f>
        <v>0</v>
      </c>
      <c r="AP148" s="54"/>
      <c r="AQ148" s="70"/>
      <c r="AR148" s="70"/>
      <c r="AS148" s="70"/>
      <c r="AT148" s="70"/>
      <c r="AU148" s="70"/>
      <c r="AV148" s="207"/>
      <c r="AW148" s="70"/>
    </row>
    <row r="149" spans="1:49" ht="13.5" thickBot="1">
      <c r="A149" s="32">
        <v>143</v>
      </c>
      <c r="B149" s="39">
        <f>IF(C149=C148,B148,A149)</f>
        <v>87</v>
      </c>
      <c r="C149" s="96">
        <f>AO149</f>
        <v>0</v>
      </c>
      <c r="D149" s="163"/>
      <c r="E149" s="90" t="s">
        <v>409</v>
      </c>
      <c r="F149" s="43" t="s">
        <v>9</v>
      </c>
      <c r="G149" s="133">
        <v>1996</v>
      </c>
      <c r="H149" s="41">
        <f>IF(G149&gt;2001,10,IF(G149&gt;1999,12,IF(G149&gt;1997,14,IF(G149&gt;1995,16,0))))</f>
        <v>16</v>
      </c>
      <c r="I149" s="42"/>
      <c r="J149" s="150"/>
      <c r="K149" s="177"/>
      <c r="L149" s="64"/>
      <c r="M149" s="64"/>
      <c r="N149" s="178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6"/>
      <c r="AD149" s="66"/>
      <c r="AE149" s="242"/>
      <c r="AF149" s="242"/>
      <c r="AG149" s="320"/>
      <c r="AH149" s="320"/>
      <c r="AI149" s="320"/>
      <c r="AJ149" s="320">
        <v>0</v>
      </c>
      <c r="AK149" s="286"/>
      <c r="AL149" s="286"/>
      <c r="AM149" s="66"/>
      <c r="AN149" s="35">
        <f>SUM(AP149:AV149)</f>
        <v>0</v>
      </c>
      <c r="AO149" s="36">
        <f>SUM(J149:AN149)</f>
        <v>0</v>
      </c>
      <c r="AP149" s="54"/>
      <c r="AQ149" s="70"/>
      <c r="AR149" s="70"/>
      <c r="AS149" s="70"/>
      <c r="AT149" s="70"/>
      <c r="AU149" s="70"/>
      <c r="AV149" s="207"/>
      <c r="AW149" s="70"/>
    </row>
    <row r="150" spans="1:49" ht="12.75">
      <c r="A150" s="32">
        <v>144</v>
      </c>
      <c r="B150" s="39">
        <f>IF(C150=C149,B149,A150)</f>
        <v>87</v>
      </c>
      <c r="C150" s="96">
        <f>AO150</f>
        <v>0</v>
      </c>
      <c r="D150" s="163"/>
      <c r="E150" s="90" t="s">
        <v>410</v>
      </c>
      <c r="F150" s="43" t="s">
        <v>9</v>
      </c>
      <c r="G150" s="133">
        <v>1996</v>
      </c>
      <c r="H150" s="41">
        <f>IF(G150&gt;2001,10,IF(G150&gt;1999,12,IF(G150&gt;1997,14,IF(G150&gt;1995,16,0))))</f>
        <v>16</v>
      </c>
      <c r="I150" s="42"/>
      <c r="J150" s="150"/>
      <c r="K150" s="177"/>
      <c r="L150" s="64"/>
      <c r="M150" s="64"/>
      <c r="N150" s="178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6"/>
      <c r="AD150" s="66"/>
      <c r="AE150" s="242"/>
      <c r="AF150" s="242"/>
      <c r="AG150" s="320"/>
      <c r="AH150" s="320"/>
      <c r="AI150" s="320"/>
      <c r="AJ150" s="320">
        <v>0</v>
      </c>
      <c r="AK150" s="286"/>
      <c r="AL150" s="286"/>
      <c r="AM150" s="66"/>
      <c r="AN150" s="35">
        <f>SUM(AP150:AV150)</f>
        <v>0</v>
      </c>
      <c r="AO150" s="36">
        <f>SUM(J150:AN150)</f>
        <v>0</v>
      </c>
      <c r="AP150" s="54"/>
      <c r="AQ150" s="70"/>
      <c r="AR150" s="70"/>
      <c r="AS150" s="70"/>
      <c r="AT150" s="70"/>
      <c r="AU150" s="70"/>
      <c r="AV150" s="207"/>
      <c r="AW150" s="70"/>
    </row>
    <row r="151" spans="16:49" ht="12.75">
      <c r="P151" s="195"/>
      <c r="Q151" s="195"/>
      <c r="AQ151" s="202"/>
      <c r="AR151" s="202"/>
      <c r="AS151" s="202"/>
      <c r="AT151" s="202"/>
      <c r="AU151" s="202"/>
      <c r="AV151" s="202"/>
      <c r="AW151" s="268"/>
    </row>
    <row r="152" spans="16:49" ht="12.75">
      <c r="P152" s="195"/>
      <c r="Q152" s="195"/>
      <c r="AQ152" s="202"/>
      <c r="AR152" s="202"/>
      <c r="AS152" s="202"/>
      <c r="AT152" s="202"/>
      <c r="AU152" s="202"/>
      <c r="AV152" s="202"/>
      <c r="AW152" s="268"/>
    </row>
    <row r="153" spans="16:49" ht="12.75">
      <c r="P153" s="195"/>
      <c r="Q153" s="195"/>
      <c r="AQ153" s="202"/>
      <c r="AR153" s="202"/>
      <c r="AS153" s="202"/>
      <c r="AT153" s="202"/>
      <c r="AU153" s="203"/>
      <c r="AV153" s="203"/>
      <c r="AW153" s="269"/>
    </row>
    <row r="154" spans="16:49" ht="12.75">
      <c r="P154" s="195"/>
      <c r="Q154" s="195"/>
      <c r="AQ154" s="203"/>
      <c r="AR154" s="203"/>
      <c r="AS154" s="203"/>
      <c r="AT154" s="203"/>
      <c r="AU154" s="202"/>
      <c r="AV154" s="202"/>
      <c r="AW154" s="268"/>
    </row>
    <row r="155" spans="16:49" ht="12.75">
      <c r="P155" s="195"/>
      <c r="Q155" s="195"/>
      <c r="AQ155" s="202"/>
      <c r="AR155" s="202"/>
      <c r="AS155" s="202"/>
      <c r="AT155" s="202"/>
      <c r="AU155" s="202"/>
      <c r="AV155" s="203"/>
      <c r="AW155" s="269"/>
    </row>
    <row r="156" spans="16:49" ht="12.75">
      <c r="P156" s="195"/>
      <c r="Q156" s="195"/>
      <c r="AQ156" s="203"/>
      <c r="AR156" s="203"/>
      <c r="AS156" s="202"/>
      <c r="AT156" s="202"/>
      <c r="AU156" s="203"/>
      <c r="AV156" s="202"/>
      <c r="AW156" s="268"/>
    </row>
    <row r="157" spans="16:49" ht="12.75">
      <c r="P157" s="195"/>
      <c r="Q157" s="195"/>
      <c r="AQ157" s="202"/>
      <c r="AR157" s="202"/>
      <c r="AS157" s="202"/>
      <c r="AT157" s="202"/>
      <c r="AU157" s="202"/>
      <c r="AV157" s="202"/>
      <c r="AW157" s="268"/>
    </row>
    <row r="158" spans="16:49" ht="12.75">
      <c r="P158" s="195"/>
      <c r="Q158" s="195"/>
      <c r="AQ158" s="202"/>
      <c r="AR158" s="202"/>
      <c r="AS158" s="203"/>
      <c r="AT158" s="203"/>
      <c r="AU158" s="203"/>
      <c r="AV158" s="202"/>
      <c r="AW158" s="268"/>
    </row>
    <row r="159" spans="16:49" ht="12.75">
      <c r="P159" s="195"/>
      <c r="Q159" s="195"/>
      <c r="AQ159" s="202"/>
      <c r="AR159" s="202"/>
      <c r="AS159" s="202"/>
      <c r="AT159" s="202"/>
      <c r="AU159" s="202"/>
      <c r="AV159" s="202"/>
      <c r="AW159" s="268"/>
    </row>
    <row r="160" spans="16:49" ht="12.75">
      <c r="P160" s="195"/>
      <c r="Q160" s="195"/>
      <c r="AQ160" s="202"/>
      <c r="AR160" s="202"/>
      <c r="AS160" s="202"/>
      <c r="AT160" s="202"/>
      <c r="AU160" s="202"/>
      <c r="AV160" s="202"/>
      <c r="AW160" s="268"/>
    </row>
    <row r="161" spans="16:49" ht="12.75">
      <c r="P161" s="195"/>
      <c r="Q161" s="195"/>
      <c r="AQ161" s="202"/>
      <c r="AR161" s="202"/>
      <c r="AS161" s="203"/>
      <c r="AT161" s="203"/>
      <c r="AU161" s="202"/>
      <c r="AV161" s="202"/>
      <c r="AW161" s="268"/>
    </row>
    <row r="162" spans="16:49" ht="12.75">
      <c r="P162" s="195"/>
      <c r="Q162" s="195"/>
      <c r="AQ162" s="202"/>
      <c r="AR162" s="202"/>
      <c r="AS162" s="202"/>
      <c r="AT162" s="202"/>
      <c r="AU162" s="202"/>
      <c r="AV162" s="202"/>
      <c r="AW162" s="268"/>
    </row>
    <row r="163" spans="16:49" ht="12.75">
      <c r="P163" s="195"/>
      <c r="Q163" s="195"/>
      <c r="AQ163" s="202"/>
      <c r="AR163" s="202"/>
      <c r="AS163" s="203"/>
      <c r="AT163" s="203"/>
      <c r="AU163" s="202"/>
      <c r="AV163" s="202"/>
      <c r="AW163" s="268"/>
    </row>
    <row r="164" spans="16:49" ht="12.75">
      <c r="P164" s="195"/>
      <c r="Q164" s="195"/>
      <c r="AQ164" s="202"/>
      <c r="AR164" s="202"/>
      <c r="AS164" s="202"/>
      <c r="AT164" s="202"/>
      <c r="AU164" s="202"/>
      <c r="AV164" s="202"/>
      <c r="AW164" s="268"/>
    </row>
    <row r="165" spans="16:49" ht="12.75">
      <c r="P165" s="195"/>
      <c r="Q165" s="195"/>
      <c r="AQ165" s="202"/>
      <c r="AR165" s="202"/>
      <c r="AS165" s="202"/>
      <c r="AT165" s="202"/>
      <c r="AU165" s="202"/>
      <c r="AV165" s="202"/>
      <c r="AW165" s="268"/>
    </row>
    <row r="166" spans="16:49" ht="12.75">
      <c r="P166" s="195"/>
      <c r="Q166" s="195"/>
      <c r="AQ166" s="202"/>
      <c r="AR166" s="202"/>
      <c r="AS166" s="202"/>
      <c r="AT166" s="202"/>
      <c r="AU166" s="202"/>
      <c r="AV166" s="202"/>
      <c r="AW166" s="268"/>
    </row>
    <row r="167" spans="16:49" ht="12.75">
      <c r="P167" s="195"/>
      <c r="Q167" s="195"/>
      <c r="AQ167" s="202"/>
      <c r="AR167" s="202"/>
      <c r="AS167" s="202"/>
      <c r="AT167" s="202"/>
      <c r="AU167" s="202"/>
      <c r="AV167" s="202"/>
      <c r="AW167" s="268"/>
    </row>
    <row r="168" spans="16:49" ht="12.75">
      <c r="P168" s="195"/>
      <c r="Q168" s="195"/>
      <c r="AQ168" s="202"/>
      <c r="AR168" s="202"/>
      <c r="AS168" s="202"/>
      <c r="AT168" s="202"/>
      <c r="AU168" s="202"/>
      <c r="AV168" s="202"/>
      <c r="AW168" s="268"/>
    </row>
    <row r="169" spans="16:47" ht="12.75">
      <c r="P169" s="195"/>
      <c r="AQ169" s="202"/>
      <c r="AR169" s="202"/>
      <c r="AS169" s="202"/>
      <c r="AT169" s="202"/>
      <c r="AU169" s="202"/>
    </row>
    <row r="170" spans="16:46" ht="12.75">
      <c r="P170" s="195"/>
      <c r="AQ170" s="202"/>
      <c r="AR170" s="202"/>
      <c r="AS170" s="202"/>
      <c r="AT170" s="202"/>
    </row>
    <row r="171" spans="16:46" ht="12.75">
      <c r="P171" s="195"/>
      <c r="AQ171" s="202"/>
      <c r="AR171" s="202"/>
      <c r="AS171" s="202"/>
      <c r="AT171" s="202"/>
    </row>
    <row r="172" spans="16:46" ht="12.75">
      <c r="P172" s="195"/>
      <c r="AQ172" s="203"/>
      <c r="AR172" s="203"/>
      <c r="AS172" s="202"/>
      <c r="AT172" s="202"/>
    </row>
    <row r="173" spans="16:46" ht="12.75">
      <c r="P173" s="195"/>
      <c r="AQ173" s="202"/>
      <c r="AR173" s="202"/>
      <c r="AS173" s="202"/>
      <c r="AT173" s="202"/>
    </row>
    <row r="174" spans="16:46" ht="12.75">
      <c r="P174" s="195"/>
      <c r="AQ174" s="202"/>
      <c r="AR174" s="202"/>
      <c r="AS174" s="202"/>
      <c r="AT174" s="202"/>
    </row>
    <row r="175" spans="16:46" ht="12.75">
      <c r="P175" s="195"/>
      <c r="AQ175" s="202"/>
      <c r="AR175" s="202"/>
      <c r="AS175" s="202"/>
      <c r="AT175" s="202"/>
    </row>
    <row r="176" ht="12.75">
      <c r="P176" s="195"/>
    </row>
    <row r="177" ht="12.75">
      <c r="P177" s="195"/>
    </row>
    <row r="178" ht="12.75">
      <c r="P178" s="195"/>
    </row>
    <row r="179" ht="12.75">
      <c r="P179" s="195"/>
    </row>
    <row r="180" ht="12.75">
      <c r="P180" s="195"/>
    </row>
    <row r="181" ht="12.75">
      <c r="P181" s="195"/>
    </row>
    <row r="182" ht="12.75">
      <c r="P182" s="195"/>
    </row>
    <row r="183" ht="12.75">
      <c r="P183" s="195"/>
    </row>
    <row r="184" ht="12.75">
      <c r="P184" s="195"/>
    </row>
    <row r="185" ht="12.75">
      <c r="P185" s="139"/>
    </row>
  </sheetData>
  <autoFilter ref="A6:AV148"/>
  <mergeCells count="6">
    <mergeCell ref="AX1:BB2"/>
    <mergeCell ref="A2:I2"/>
    <mergeCell ref="A5:I5"/>
    <mergeCell ref="A4:I4"/>
    <mergeCell ref="A1:E1"/>
    <mergeCell ref="F1:I1"/>
  </mergeCells>
  <printOptions/>
  <pageMargins left="0.15748031496062992" right="0.15748031496062992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2012-04-24T14:59:51Z</cp:lastPrinted>
  <dcterms:created xsi:type="dcterms:W3CDTF">1996-10-08T23:32:33Z</dcterms:created>
  <dcterms:modified xsi:type="dcterms:W3CDTF">2012-10-14T05:35:57Z</dcterms:modified>
  <cp:category/>
  <cp:version/>
  <cp:contentType/>
  <cp:contentStatus/>
</cp:coreProperties>
</file>